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000 - Vedlejší a ostatní ..." sheetId="2" r:id="rId2"/>
    <sheet name="100 - Stavba" sheetId="3" r:id="rId3"/>
    <sheet name="Pokyny pro vyplnění" sheetId="4" r:id="rId4"/>
  </sheets>
  <definedNames>
    <definedName name="_xlnm.Print_Area" localSheetId="0">'Rekapitulace zakázky'!$D$4:$AO$33,'Rekapitulace zakázky'!$C$39:$AQ$54</definedName>
    <definedName name="_xlnm.Print_Titles" localSheetId="0">'Rekapitulace zakázky'!$49:$49</definedName>
    <definedName name="_xlnm._FilterDatabase" localSheetId="1" hidden="1">'000 - Vedlejší a ostatní ...'!$C$78:$K$144</definedName>
    <definedName name="_xlnm.Print_Area" localSheetId="1">'000 - Vedlejší a ostatní ...'!$C$4:$J$36,'000 - Vedlejší a ostatní ...'!$C$42:$J$60,'000 - Vedlejší a ostatní ...'!$C$66:$K$144</definedName>
    <definedName name="_xlnm.Print_Titles" localSheetId="1">'000 - Vedlejší a ostatní ...'!$78:$78</definedName>
    <definedName name="_xlnm._FilterDatabase" localSheetId="2" hidden="1">'100 - Stavba'!$C$85:$K$192</definedName>
    <definedName name="_xlnm.Print_Area" localSheetId="2">'100 - Stavba'!$C$4:$J$36,'100 - Stavba'!$C$42:$J$67,'100 - Stavba'!$C$73:$K$192</definedName>
    <definedName name="_xlnm.Print_Titles" localSheetId="2">'100 - Stavba'!$85:$85</definedName>
  </definedNames>
  <calcPr/>
</workbook>
</file>

<file path=xl/calcChain.xml><?xml version="1.0" encoding="utf-8"?>
<calcChain xmlns="http://schemas.openxmlformats.org/spreadsheetml/2006/main">
  <c i="1" r="AY53"/>
  <c r="AX53"/>
  <c i="3"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66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4"/>
  <c r="BH174"/>
  <c r="BG174"/>
  <c r="BF174"/>
  <c r="T174"/>
  <c r="T173"/>
  <c r="T172"/>
  <c r="R174"/>
  <c r="R173"/>
  <c r="R172"/>
  <c r="P174"/>
  <c r="P173"/>
  <c r="P172"/>
  <c r="BK174"/>
  <c r="BK173"/>
  <c r="J173"/>
  <c r="BK172"/>
  <c r="J172"/>
  <c r="J174"/>
  <c r="BE174"/>
  <c r="J65"/>
  <c r="J64"/>
  <c r="BI171"/>
  <c r="BH171"/>
  <c r="BG171"/>
  <c r="BF171"/>
  <c r="T171"/>
  <c r="R171"/>
  <c r="P171"/>
  <c r="BK171"/>
  <c r="J171"/>
  <c r="BE171"/>
  <c r="BI170"/>
  <c r="BH170"/>
  <c r="BG170"/>
  <c r="BF170"/>
  <c r="T170"/>
  <c r="T169"/>
  <c r="R170"/>
  <c r="R169"/>
  <c r="P170"/>
  <c r="P169"/>
  <c r="BK170"/>
  <c r="BK169"/>
  <c r="J169"/>
  <c r="J170"/>
  <c r="BE170"/>
  <c r="J63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62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T106"/>
  <c r="R107"/>
  <c r="R106"/>
  <c r="P107"/>
  <c r="P106"/>
  <c r="BK107"/>
  <c r="BK106"/>
  <c r="J106"/>
  <c r="J107"/>
  <c r="BE107"/>
  <c r="J61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T95"/>
  <c r="R96"/>
  <c r="R95"/>
  <c r="P96"/>
  <c r="P95"/>
  <c r="BK96"/>
  <c r="BK95"/>
  <c r="J95"/>
  <c r="J96"/>
  <c r="BE96"/>
  <c r="J59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F34"/>
  <c i="1" r="BD53"/>
  <c i="3" r="BH89"/>
  <c r="F33"/>
  <c i="1" r="BC53"/>
  <c i="3" r="BG89"/>
  <c r="F32"/>
  <c i="1" r="BB53"/>
  <c i="3" r="BF89"/>
  <c r="J31"/>
  <c i="1" r="AW53"/>
  <c i="3" r="F31"/>
  <c i="1" r="BA53"/>
  <c i="3" r="T89"/>
  <c r="T88"/>
  <c r="T87"/>
  <c r="T86"/>
  <c r="R89"/>
  <c r="R88"/>
  <c r="R87"/>
  <c r="R86"/>
  <c r="P89"/>
  <c r="P88"/>
  <c r="P87"/>
  <c r="P86"/>
  <c i="1" r="AU53"/>
  <c i="3" r="BK89"/>
  <c r="BK88"/>
  <c r="J88"/>
  <c r="BK87"/>
  <c r="J87"/>
  <c r="BK86"/>
  <c r="J86"/>
  <c r="J56"/>
  <c r="J27"/>
  <c i="1" r="AG53"/>
  <c i="3" r="J89"/>
  <c r="BE89"/>
  <c r="J30"/>
  <c i="1" r="AV53"/>
  <c i="3" r="F30"/>
  <c i="1" r="AZ53"/>
  <c i="3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2"/>
  <c r="AX52"/>
  <c i="2" r="BI144"/>
  <c r="BH144"/>
  <c r="BG144"/>
  <c r="BF144"/>
  <c r="T144"/>
  <c r="R144"/>
  <c r="P144"/>
  <c r="BK144"/>
  <c r="J144"/>
  <c r="BE144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8"/>
  <c r="BH98"/>
  <c r="BG98"/>
  <c r="BF98"/>
  <c r="T98"/>
  <c r="T97"/>
  <c r="R98"/>
  <c r="R97"/>
  <c r="P98"/>
  <c r="P97"/>
  <c r="BK98"/>
  <c r="BK97"/>
  <c r="J97"/>
  <c r="J98"/>
  <c r="BE98"/>
  <c r="J59"/>
  <c r="BI96"/>
  <c r="BH96"/>
  <c r="BG96"/>
  <c r="BF96"/>
  <c r="T96"/>
  <c r="R96"/>
  <c r="P96"/>
  <c r="BK96"/>
  <c r="J96"/>
  <c r="BE96"/>
  <c r="BI83"/>
  <c r="BH83"/>
  <c r="BG83"/>
  <c r="BF83"/>
  <c r="T83"/>
  <c r="R83"/>
  <c r="P83"/>
  <c r="BK83"/>
  <c r="J83"/>
  <c r="BE83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T79"/>
  <c r="R82"/>
  <c r="R81"/>
  <c r="R80"/>
  <c r="R79"/>
  <c r="P82"/>
  <c r="P81"/>
  <c r="P80"/>
  <c r="P79"/>
  <c i="1" r="AU52"/>
  <c i="2" r="BK82"/>
  <c r="BK81"/>
  <c r="J81"/>
  <c r="BK80"/>
  <c r="J80"/>
  <c r="BK79"/>
  <c r="J79"/>
  <c r="J56"/>
  <c r="J27"/>
  <c i="1" r="AG52"/>
  <c i="2" r="J82"/>
  <c r="BE82"/>
  <c r="J30"/>
  <c i="1" r="AV52"/>
  <c i="2" r="F30"/>
  <c i="1" r="AZ52"/>
  <c i="2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<sst xmlns="http://schemas.openxmlformats.org/spreadsheetml/2006/main">
  <si>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</si>
  <si>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</si>
  <si>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</si>
  <si>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</si>
  <si>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</si>
  <si>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</si>
  <si>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</si>
  <si>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{3f7a1790-e68d-4466-affd-910cc3375115}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</si>
  <si>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</si>
  <si>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</si>
  <si>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</si>
  <si>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</si>
  <si>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</si>
  <si>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</si>
  <si>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</si>
  <si>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</si>
  <si>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</si>
  <si>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1805200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</si>
  <si>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</si>
  <si>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</si>
  <si>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Rekonstrukce lávky mezi městem a Sviadnovem</t>
  </si>
  <si>
    <t>KSO:</t>
  </si>
  <si>
    <t>CC-CZ:</t>
  </si>
  <si>
    <t>Místo:</t>
  </si>
  <si>
    <t>Frýdek-Místek</t>
  </si>
  <si>
    <t>Datum:</t>
  </si>
  <si>
    <t>22. 5. 2018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</si>
  <si>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</si>
  <si>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</si>
  <si>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</si>
  <si>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</si>
  <si>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</si>
  <si>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</si>
  <si>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</si>
  <si>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IKON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</si>
  <si>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</si>
  <si>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</si>
  <si>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</si>
  <si>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</si>
  <si>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</si>
  <si>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</si>
  <si>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</si>
  <si>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</si>
  <si>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</si>
  <si>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</si>
  <si>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</si>
  <si>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</si>
  <si>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</si>
  <si>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</si>
  <si>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</si>
  <si>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</si>
  <si>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</si>
  <si>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</si>
  <si>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</si>
  <si>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</si>
  <si>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</si>
  <si>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</si>
  <si>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</si>
  <si>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</si>
  <si>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</si>
  <si>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</si>
  <si>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</si>
  <si>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</si>
  <si>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</si>
  <si>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</si>
  <si>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</si>
  <si>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</si>
  <si>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</si>
  <si>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</si>
  <si>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</si>
  <si>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</si>
  <si>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</si>
  <si>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</si>
  <si>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</si>
  <si>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</si>
  <si>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</si>
  <si>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</si>
  <si>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</si>
  <si>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náklady</t>
  </si>
  <si>
    <t>STA</t>
  </si>
  <si>
    <t>1</t>
  </si>
  <si>
    <t>{381ff50e-1d1a-4721-8883-92b495376860}</t>
  </si>
  <si>
    <t>2</t>
  </si>
  <si>
    <t>100</t>
  </si>
  <si>
    <t>Stavba</t>
  </si>
  <si>
    <t>{051172f9-2947-4b6e-9d92-130c543fd262}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</si>
  <si>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</si>
  <si>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</si>
  <si>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</si>
  <si>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</si>
  <si>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</si>
  <si>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</si>
  <si>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</si>
  <si>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000 -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</si>
  <si>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</si>
  <si>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</si>
  <si>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</si>
  <si>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</si>
  <si>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</si>
  <si>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 - VRN</t>
  </si>
  <si>
    <t xml:space="preserve">    VRN11 - VEDLEJŠÍ NÁKLADY STAVBY</t>
  </si>
  <si>
    <t xml:space="preserve">    VRN91 - OSTATNÍ NÁKLADY STAVBY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</si>
  <si>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</si>
  <si>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</si>
  <si>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</si>
  <si>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</si>
  <si>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</si>
  <si>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</si>
  <si>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</si>
  <si>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</si>
  <si>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</si>
  <si>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</si>
  <si>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</si>
  <si>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</si>
  <si>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</si>
  <si>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</si>
  <si>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</si>
  <si>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5</t>
  </si>
  <si>
    <t>ROZPOCET</t>
  </si>
  <si>
    <t>VRN11</t>
  </si>
  <si>
    <t>VEDLEJŠÍ NÁKLADY STAVBY</t>
  </si>
  <si>
    <t>K</t>
  </si>
  <si>
    <t>VRN11-01</t>
  </si>
  <si>
    <t>Náklady zhotovitele související se zajištěním provozů nutných pro provádění díla - zařízení staveniště</t>
  </si>
  <si>
    <t>soubor</t>
  </si>
  <si>
    <t>4</t>
  </si>
  <si>
    <t>1825754272</t>
  </si>
  <si>
    <t>VRN11-02</t>
  </si>
  <si>
    <t>Náklady zhotovitele související se zajištěním provozů nutných pro provádění díla - ostatní zařízení a práce</t>
  </si>
  <si>
    <t>-1266277761</t>
  </si>
  <si>
    <t>VV</t>
  </si>
  <si>
    <t>-Zřízení trvalé, dočasné deponie a mezideponie</t>
  </si>
  <si>
    <t>-zřízení příjezdů a přístupů na staveniště</t>
  </si>
  <si>
    <t>-úpravy staveniště z hlediska bezpečnosti a ochrany zdraví třetích osob, vč. nutných úprav pro osoby s omezenou schopností pohybu a orientace</t>
  </si>
  <si>
    <t>-uspořádání a bezpečnost staveniště z hlediska ochrany veřejných zájmů</t>
  </si>
  <si>
    <t>-dodržení podmínek pro provádění staveb z hlediska BOZP (vč. označení stavby) a sestaveného plánu BOZP</t>
  </si>
  <si>
    <t>-dodržování podmínek pro ochranu životního prostředí při výstavbě</t>
  </si>
  <si>
    <t>-pohotovost norných stěn</t>
  </si>
  <si>
    <t>-dodržení podmínek - možnosti nakládání s odpady</t>
  </si>
  <si>
    <t>-splnění zvláštních požadavků na provádění stavby, které vyžadují zvláštní bezpečnostní opatření</t>
  </si>
  <si>
    <t>-dočasné / provizorní dopravní značení, osvětlení - (vyřízení+zřízení+likvidace po skončení stavby)</t>
  </si>
  <si>
    <t>1,0</t>
  </si>
  <si>
    <t>Součet</t>
  </si>
  <si>
    <t>3</t>
  </si>
  <si>
    <t>VRN11-03</t>
  </si>
  <si>
    <t>Náklady zhotovitele související se zajištěním provozů nutných pro provádění díla - likvidace zařízení staveniště</t>
  </si>
  <si>
    <t>-683896367</t>
  </si>
  <si>
    <t>VRN91</t>
  </si>
  <si>
    <t>OSTATNÍ NÁKLADY STAVBY</t>
  </si>
  <si>
    <t>VRN91-02</t>
  </si>
  <si>
    <t xml:space="preserve">Pravidelné čištění přilehlých / souvisejících komunikací a zpevněných ploch - po celou dobu stavby </t>
  </si>
  <si>
    <t>-151779381</t>
  </si>
  <si>
    <t>VRN91-03</t>
  </si>
  <si>
    <t xml:space="preserve">Zábor potřebného veřejného prostranství / pozemků - pro stavbu, zařízení staveniště, vjezdy na stavbu  - POZEMKY KTERÉ NEJSOU VE VLASTNICTVÍ OBJEDNATELE</t>
  </si>
  <si>
    <t>-1840120479</t>
  </si>
  <si>
    <t>-zajištění + vyřízení + finanční vyrovnání</t>
  </si>
  <si>
    <t>-zpětné PROTOKOLÁRNÍ předání dotčených ploch, uvedených do původního stavu, jednotlivým zprávcům/majitelům</t>
  </si>
  <si>
    <t>6</t>
  </si>
  <si>
    <t>VRN91-05</t>
  </si>
  <si>
    <t>Náklady zhotovitele spojené s ochranou všech dotčených, jinde nespecifikovaných, dřevin, stromů, porostů a vegetačních ploch při stavebních prací dle ČSN 83 9061 - po celou dobu výstavby</t>
  </si>
  <si>
    <t>1074595913</t>
  </si>
  <si>
    <t>7</t>
  </si>
  <si>
    <t>VRN91-06</t>
  </si>
  <si>
    <t>Náklady zhotovitele na inženýrskou činnost</t>
  </si>
  <si>
    <t>1348512536</t>
  </si>
  <si>
    <t>- jednání s Povodím Odry</t>
  </si>
  <si>
    <t>- vypracování protipovodňového plánu</t>
  </si>
  <si>
    <t>8</t>
  </si>
  <si>
    <t>VRN91-11</t>
  </si>
  <si>
    <t>Zajištění všech dokladů a revizí nutných pro předání stavby a vydání kolaudačního souhlasu</t>
  </si>
  <si>
    <t>1346352533</t>
  </si>
  <si>
    <t>9</t>
  </si>
  <si>
    <t>VRN91-14</t>
  </si>
  <si>
    <t xml:space="preserve">Včasné odsouhlasení všech užitých výrobků/prvků, materiálů a technologií zástupci všech zúčastněných stran, požadované zadávací a projektovou dokumentací - (VYVZORKOVÁNÍ) </t>
  </si>
  <si>
    <t>1280051760</t>
  </si>
  <si>
    <t>10</t>
  </si>
  <si>
    <t>VRN91-21</t>
  </si>
  <si>
    <t xml:space="preserve">Technická řešení - návrh a projednání nutných odchylek a změn oproti PD zjištěných v průběhu stavby </t>
  </si>
  <si>
    <t>1794546952</t>
  </si>
  <si>
    <t>11</t>
  </si>
  <si>
    <t>VRN91-23</t>
  </si>
  <si>
    <t>Zabezpečení objektu, staveniště a veškeré vybavení, majetku třetích osob a stavebního materiálu instalovaného i neinstalovaného (uskladněného) v rámci stavby proti vzniku jakýchkoliv škod či snížení kvality vlivem klimatických podmínek, proti odcizení.</t>
  </si>
  <si>
    <t>518535312</t>
  </si>
  <si>
    <t>12</t>
  </si>
  <si>
    <t>VRN91-31</t>
  </si>
  <si>
    <t xml:space="preserve">Provedení všech zkoušek a revizí předepsaných projektovou a zadávací dokumentací, platnými normami, návodů k obsluze - (neuvedených v jednotlivých soupisech prací) </t>
  </si>
  <si>
    <t>-517058184</t>
  </si>
  <si>
    <t>13</t>
  </si>
  <si>
    <t>VRN91-41</t>
  </si>
  <si>
    <t>Uvedení všech pozemků, konstrukcí a povrchů dotčených stavbou do původního stavu vč. protokolárního zpětného předání jednotlivým vlastníkům.</t>
  </si>
  <si>
    <t>-1672571362</t>
  </si>
  <si>
    <t>14</t>
  </si>
  <si>
    <t>VRN91-61</t>
  </si>
  <si>
    <t>Zajištění všech dokumentů nutných pro povolení užívání mostu</t>
  </si>
  <si>
    <t>1176802426</t>
  </si>
  <si>
    <t>"hlavní prohlídka mostu po provedení oprav</t>
  </si>
  <si>
    <t>"vypracování mostního listu</t>
  </si>
  <si>
    <t>"vypracování dokumentu plánu údržby mostu</t>
  </si>
  <si>
    <t>VRN91-71</t>
  </si>
  <si>
    <t>Náklady na označení stavby - velkorozměrová tabule umístěná na viditelném místě po celou dobu stavby - provedení DLE ZADÁVACÍCH PODMÍNEK</t>
  </si>
  <si>
    <t>1888330097</t>
  </si>
  <si>
    <t>16</t>
  </si>
  <si>
    <t>VRN91-81</t>
  </si>
  <si>
    <t>Vytyčení všech inženýrských sítí před zahájením prací vč. řádného zajištění. Zpětné protokolární předání všech inženýrských sítí jednotlivým správcům vč. uvedení dotčených ploch do bezvadného stavu.</t>
  </si>
  <si>
    <t>821687450</t>
  </si>
  <si>
    <t>17</t>
  </si>
  <si>
    <t>VRN91-82</t>
  </si>
  <si>
    <t>Geodetické a související práce</t>
  </si>
  <si>
    <t>421809707</t>
  </si>
  <si>
    <t>-vytyčení stavby nebo jejich částí oprávněným geodetem vč. vypracování příslušných protokolů - před zahájením stavby</t>
  </si>
  <si>
    <t>-zaměření skutečného provedení stavby nebo jejich částí vč. vypracování geometrických plánů a ostatních příslušných protokolů</t>
  </si>
  <si>
    <t>(veškeré nové a upravované stavby/konstrukce , inženýrské a liniové stavby v rámci stavby)</t>
  </si>
  <si>
    <t>VEŠKERÉ FORMY A PŘEDÁNÍ SE ŘÍDÍ PODMÍNKAMI ZADÁVACÍ DOKUMENTACE STAVBY</t>
  </si>
  <si>
    <t>"Přítomnost geodeta na stavbě během celé výstavby v případě, že si jeho přítomnost vyžádá nastalá situace</t>
  </si>
  <si>
    <t>"Přesné vytyčení a výpočet prostorového modelu výkopových prací a navážek v rámci areálu</t>
  </si>
  <si>
    <t>18</t>
  </si>
  <si>
    <t>VRN91-98</t>
  </si>
  <si>
    <t>Ostatní náklady spojené s požadavky objednatele, které jsou uvedeny v jednotlivých článcích smlouvy o dílo, pokud nejsou zahrnuty v soupisech prací</t>
  </si>
  <si>
    <t>1671246180</t>
  </si>
  <si>
    <t>100 - Stavba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</si>
  <si>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</si>
  <si>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</si>
  <si>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</si>
  <si>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</si>
  <si>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</si>
  <si>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</si>
  <si>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</si>
  <si>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</si>
  <si>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</si>
  <si>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</si>
  <si>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HSV</t>
  </si>
  <si>
    <t>Práce a dodávky HSV</t>
  </si>
  <si>
    <t>Zemní práce</t>
  </si>
  <si>
    <t>113107122</t>
  </si>
  <si>
    <t>Odstranění podkladu z kameniva drceného tl 200 mm ručně</t>
  </si>
  <si>
    <t>m2</t>
  </si>
  <si>
    <t>CS ÚRS 2018 01</t>
  </si>
  <si>
    <t>-1580719448</t>
  </si>
  <si>
    <t>2*3*2</t>
  </si>
  <si>
    <t>113107136</t>
  </si>
  <si>
    <t>Odstranění podkladu z betonu vyztuženého sítěmi tl 150 mm ručně</t>
  </si>
  <si>
    <t>-1613994053</t>
  </si>
  <si>
    <t>12-1,5</t>
  </si>
  <si>
    <t>113107143</t>
  </si>
  <si>
    <t>Odstranění podkladu živičného tl 150 mm ručně</t>
  </si>
  <si>
    <t>1171925137</t>
  </si>
  <si>
    <t>3*0,5</t>
  </si>
  <si>
    <t>Vodorovné konstrukce</t>
  </si>
  <si>
    <t>423176633.1</t>
  </si>
  <si>
    <t>Montáž atypické OK, most o více polích</t>
  </si>
  <si>
    <t>t</t>
  </si>
  <si>
    <t>427891678</t>
  </si>
  <si>
    <t>9,919+4,67</t>
  </si>
  <si>
    <t>M</t>
  </si>
  <si>
    <t>spc423001</t>
  </si>
  <si>
    <t>ocelová konstrukce, doplnění stávající - materiál S355J2, tř. provedení "EXC3" dle ČSN EN 1090-2, vč. dopravy</t>
  </si>
  <si>
    <t>kg</t>
  </si>
  <si>
    <t>-1912416686</t>
  </si>
  <si>
    <t>spc423002</t>
  </si>
  <si>
    <t>ocelová konstrukce, žárově zinkované podélníky - materiál S255J2, tř. provedení "EXC3" dle ČSN EN 1090-2, vč. dopravy</t>
  </si>
  <si>
    <t>-1605807443</t>
  </si>
  <si>
    <t>Komunikace pozemní</t>
  </si>
  <si>
    <t>564251111</t>
  </si>
  <si>
    <t>Podklad nebo podsyp ze štěrkopísku ŠP tl 150 mm</t>
  </si>
  <si>
    <t>616056546</t>
  </si>
  <si>
    <t>567121109</t>
  </si>
  <si>
    <t>Podklad ze směsi stmelené cementem SC C 3/4 (SC I) tl 100 mm</t>
  </si>
  <si>
    <t>-1264475858</t>
  </si>
  <si>
    <t>591141111</t>
  </si>
  <si>
    <t>Kladení dlažby z kostek velkých z kamene na MC tl 50 mm</t>
  </si>
  <si>
    <t>170828630</t>
  </si>
  <si>
    <t>58380160</t>
  </si>
  <si>
    <t>kostka dlažební žula velká</t>
  </si>
  <si>
    <t>213668730</t>
  </si>
  <si>
    <t>18,5*0,333 'Přepočtené koeficientem množství</t>
  </si>
  <si>
    <t>Ostatní konstrukce a práce, bourání</t>
  </si>
  <si>
    <t>911121311</t>
  </si>
  <si>
    <t>Montáž ocelového zábradli při opravách mostů</t>
  </si>
  <si>
    <t>m</t>
  </si>
  <si>
    <t>-1984342828</t>
  </si>
  <si>
    <t>spc911101</t>
  </si>
  <si>
    <t>zábradlí mostní se svislou výplní dle VL4/507.01, materiál S235JR, třída prostředí EXC2</t>
  </si>
  <si>
    <t>-908579507</t>
  </si>
  <si>
    <t>912111111.1</t>
  </si>
  <si>
    <t>Montáž zábrany proti vjezdu sloupku zabetonovaného, vč. výkopu, betonu, bednění</t>
  </si>
  <si>
    <t>kus</t>
  </si>
  <si>
    <t>2104315871</t>
  </si>
  <si>
    <t>74910177.1</t>
  </si>
  <si>
    <t>sloupek parkovací pevný D 100 mm - 90cm Zn základní k zabetonování, vč. výstražného červenobílého nátěru</t>
  </si>
  <si>
    <t>1375923071</t>
  </si>
  <si>
    <t>914111111</t>
  </si>
  <si>
    <t>Montáž svislé dopravní značky do velikosti 1 m2 objímkami na sloupek nebo konzolu</t>
  </si>
  <si>
    <t>-1330470875</t>
  </si>
  <si>
    <t>40444110</t>
  </si>
  <si>
    <t>značka dopravní svislá zákazová B FeZn JAC 700 mm</t>
  </si>
  <si>
    <t>1505955327</t>
  </si>
  <si>
    <t>914321111.1</t>
  </si>
  <si>
    <t>Značky pro označení - evidenční číslo mostu</t>
  </si>
  <si>
    <t>-247643271</t>
  </si>
  <si>
    <t>914511111</t>
  </si>
  <si>
    <t>Montáž sloupku dopravních značek délky do 3,5 m s betonovým základem</t>
  </si>
  <si>
    <t>243281883</t>
  </si>
  <si>
    <t>19</t>
  </si>
  <si>
    <t>40445225</t>
  </si>
  <si>
    <t>sloupek Zn pro dopravní značku D 60mm</t>
  </si>
  <si>
    <t>-694151124</t>
  </si>
  <si>
    <t>20</t>
  </si>
  <si>
    <t>919735113</t>
  </si>
  <si>
    <t>Řezání stávajícího živičného krytu hl do 150 mm</t>
  </si>
  <si>
    <t>1380407535</t>
  </si>
  <si>
    <t>936922111.1</t>
  </si>
  <si>
    <t>Zpracování havarijního plánu a vybudování norné stěny, vč. demontáže</t>
  </si>
  <si>
    <t>1126357675</t>
  </si>
  <si>
    <t>22</t>
  </si>
  <si>
    <t>941311111</t>
  </si>
  <si>
    <t>Montáž lešení řadového modulového lehkého zatížení do 200 kg/m2 š do 0,9 m v do 10 m</t>
  </si>
  <si>
    <t>265197616</t>
  </si>
  <si>
    <t>23</t>
  </si>
  <si>
    <t>941311211</t>
  </si>
  <si>
    <t>Příplatek k lešení řadovému modulovému lehkému š 0,9 m v do 25 m za první a ZKD den použití</t>
  </si>
  <si>
    <t>251652599</t>
  </si>
  <si>
    <t>860*30 'Přepočtené koeficientem množství</t>
  </si>
  <si>
    <t>24</t>
  </si>
  <si>
    <t>941311811</t>
  </si>
  <si>
    <t>Demontáž lešení řadového modulového lehkého zatížení do 200 kg/m2 š do 0,9 m v do 10 m</t>
  </si>
  <si>
    <t>1804254692</t>
  </si>
  <si>
    <t>25</t>
  </si>
  <si>
    <t>943211111</t>
  </si>
  <si>
    <t>Montáž lešení prostorového rámového lehkého s podlahami zatížení do 200 kg/m2 v do 10 m</t>
  </si>
  <si>
    <t>m3</t>
  </si>
  <si>
    <t>731838506</t>
  </si>
  <si>
    <t>26</t>
  </si>
  <si>
    <t>943211211</t>
  </si>
  <si>
    <t>Příplatek k lešení prostorovému rámovému lehkému s podlahami v do 10 m za první a ZKD den použití</t>
  </si>
  <si>
    <t>1224470411</t>
  </si>
  <si>
    <t>600*30 'Přepočtené koeficientem množství</t>
  </si>
  <si>
    <t>27</t>
  </si>
  <si>
    <t>943211811</t>
  </si>
  <si>
    <t>Demontáž lešení prostorového rámového lehkého s podlahami zatížení do 200 kg/m2 v do 10 m</t>
  </si>
  <si>
    <t>2033328402</t>
  </si>
  <si>
    <t>28</t>
  </si>
  <si>
    <t>943321131.1</t>
  </si>
  <si>
    <t>Výroba, montáž a demontáž montážních podpěr dle PD</t>
  </si>
  <si>
    <t>689637561</t>
  </si>
  <si>
    <t>29</t>
  </si>
  <si>
    <t>944611111</t>
  </si>
  <si>
    <t>Montáž ochranné plachty z textilie z umělých vláken</t>
  </si>
  <si>
    <t>1727009911</t>
  </si>
  <si>
    <t>30</t>
  </si>
  <si>
    <t>944611211</t>
  </si>
  <si>
    <t>Příplatek k ochranné plachtě za první a ZKD den použití</t>
  </si>
  <si>
    <t>1669592444</t>
  </si>
  <si>
    <t>31</t>
  </si>
  <si>
    <t>944611811</t>
  </si>
  <si>
    <t>Demontáž ochranné plachty z textilie z umělých vláken</t>
  </si>
  <si>
    <t>1954974612</t>
  </si>
  <si>
    <t>32</t>
  </si>
  <si>
    <t>945421119.1</t>
  </si>
  <si>
    <t>Pronájem montážních zdvihacích zařízení</t>
  </si>
  <si>
    <t>hod</t>
  </si>
  <si>
    <t>-826717088</t>
  </si>
  <si>
    <t>33</t>
  </si>
  <si>
    <t>963071111</t>
  </si>
  <si>
    <t>Demontáž ocelových prvků mostů šroubovaných nebo svařovaných do 100 kg</t>
  </si>
  <si>
    <t>1044112347</t>
  </si>
  <si>
    <t>8414,4-203,296*16,322</t>
  </si>
  <si>
    <t>34</t>
  </si>
  <si>
    <t>965042241</t>
  </si>
  <si>
    <t>Bourání podkladů pod dlažby nebo mazanin betonových nebo z litého asfaltu tl přes 100 mm pl pře 4 m2</t>
  </si>
  <si>
    <t>-1056052218</t>
  </si>
  <si>
    <t>2,306*104*(0,11+0,15)/2</t>
  </si>
  <si>
    <t>35</t>
  </si>
  <si>
    <t>965049112</t>
  </si>
  <si>
    <t>Příplatek k bourání betonových mazanin za bourání mazanin se svařovanou sítí tl přes 100 mm</t>
  </si>
  <si>
    <t>215190490</t>
  </si>
  <si>
    <t>36</t>
  </si>
  <si>
    <t>966006251.1</t>
  </si>
  <si>
    <t>Odstranění zábrany - zabetonovaného sloupku</t>
  </si>
  <si>
    <t>1332846385</t>
  </si>
  <si>
    <t>37</t>
  </si>
  <si>
    <t>966075141</t>
  </si>
  <si>
    <t>Odstranění kovového zábradlí vcelku</t>
  </si>
  <si>
    <t>-779801041</t>
  </si>
  <si>
    <t>38</t>
  </si>
  <si>
    <t>985112112</t>
  </si>
  <si>
    <t>Odsekání degradovaného betonu stěn tl do 30 mm</t>
  </si>
  <si>
    <t>CS ÚRS 2016 01</t>
  </si>
  <si>
    <t>-1165654274</t>
  </si>
  <si>
    <t>(3,82+0,68+4,627+1,008+0,6+3,16+0,6+2)*2*0,5+(4,627+1,008)*2*1,3</t>
  </si>
  <si>
    <t>39</t>
  </si>
  <si>
    <t>985112132</t>
  </si>
  <si>
    <t>Odsekání degradovaného betonu rubu kleneb a podlah tl do 30 mm</t>
  </si>
  <si>
    <t>1238841951</t>
  </si>
  <si>
    <t>(3,82*0,68+4,627*1,008+0,6*3,16+0,6*2+0,6*2,52)</t>
  </si>
  <si>
    <t>40</t>
  </si>
  <si>
    <t>985112193</t>
  </si>
  <si>
    <t xml:space="preserve">Příplatek k odsekání  degradovaného betonu za plochu do 10 m2 jednotlivě</t>
  </si>
  <si>
    <t>514399721</t>
  </si>
  <si>
    <t>41</t>
  </si>
  <si>
    <t>985131111</t>
  </si>
  <si>
    <t>Očištění ploch stěn, rubu kleneb a podlah tlakovou vodou</t>
  </si>
  <si>
    <t>1364586389</t>
  </si>
  <si>
    <t>31,146+11,87</t>
  </si>
  <si>
    <t>42</t>
  </si>
  <si>
    <t>985131211</t>
  </si>
  <si>
    <t>Očištění ploch stěn, rubu kleneb a podlah sušeným křemičitým pískem</t>
  </si>
  <si>
    <t>-1282191774</t>
  </si>
  <si>
    <t>43</t>
  </si>
  <si>
    <t>985131311</t>
  </si>
  <si>
    <t>Ruční dočištění ploch stěn, rubu kleneb a podlah ocelových kartáči</t>
  </si>
  <si>
    <t>156351824</t>
  </si>
  <si>
    <t>43,016*0,3</t>
  </si>
  <si>
    <t>44</t>
  </si>
  <si>
    <t>985241110</t>
  </si>
  <si>
    <t>Plombování zdiva betonem s upěchováním včetně vybourání narušeného zdiva do 1 m3</t>
  </si>
  <si>
    <t>1169515233</t>
  </si>
  <si>
    <t>"podpora č.3" 0,265*0,99*0,45</t>
  </si>
  <si>
    <t>45</t>
  </si>
  <si>
    <t>985311113</t>
  </si>
  <si>
    <t>Reprofilace stěn cementovými sanačními maltami tl 30 mm</t>
  </si>
  <si>
    <t>1693794107</t>
  </si>
  <si>
    <t>31,146</t>
  </si>
  <si>
    <t>46</t>
  </si>
  <si>
    <t>985311313</t>
  </si>
  <si>
    <t>Reprofilace rubu kleneb a podlah cementovými sanačními maltami tl 30 mm</t>
  </si>
  <si>
    <t>-948806465</t>
  </si>
  <si>
    <t>47</t>
  </si>
  <si>
    <t>985311912</t>
  </si>
  <si>
    <t>Příplatek při reprofilaci sanačními maltami za plochu do 10 m2 jednotlivě</t>
  </si>
  <si>
    <t>1624008849</t>
  </si>
  <si>
    <t>11,87+31,146</t>
  </si>
  <si>
    <t>48</t>
  </si>
  <si>
    <t>985321111</t>
  </si>
  <si>
    <t>Ochranný nátěr výztuže na cementové bázi stěn, líce kleneb a podhledů 1 vrstva tl 1 mm</t>
  </si>
  <si>
    <t>-418243543</t>
  </si>
  <si>
    <t>43,016</t>
  </si>
  <si>
    <t>49</t>
  </si>
  <si>
    <t>985321912</t>
  </si>
  <si>
    <t>Příplatek k cenám ochranného nátěru výztuže za plochu do 10 m2 jednotlivě</t>
  </si>
  <si>
    <t>-1805708045</t>
  </si>
  <si>
    <t>50</t>
  </si>
  <si>
    <t>985323111</t>
  </si>
  <si>
    <t>Spojovací můstek reprofilovaného betonu na cementové bázi tl 1 mm</t>
  </si>
  <si>
    <t>-1728038196</t>
  </si>
  <si>
    <t>51</t>
  </si>
  <si>
    <t>985323912</t>
  </si>
  <si>
    <t>Příplatek k cenám spojovacího můstku za plochu do 10 m2 jednotlivě</t>
  </si>
  <si>
    <t>-546787196</t>
  </si>
  <si>
    <t>52</t>
  </si>
  <si>
    <t>985324221</t>
  </si>
  <si>
    <t>Ochranný akrylátový nátěr betonu dvojnásobný se stěrkou (OS-C)</t>
  </si>
  <si>
    <t>828403907</t>
  </si>
  <si>
    <t>53</t>
  </si>
  <si>
    <t>985324912</t>
  </si>
  <si>
    <t>Příplatek k cenám ochranných nátěrů betonu za plochu do 10 m2 jednotlivě</t>
  </si>
  <si>
    <t>1738534785</t>
  </si>
  <si>
    <t>997</t>
  </si>
  <si>
    <t>Přesun sutě</t>
  </si>
  <si>
    <t>54</t>
  </si>
  <si>
    <t>997013501</t>
  </si>
  <si>
    <t>Odvoz suti a vybouraných hmot na skládku nebo meziskládku do 1 km se složením</t>
  </si>
  <si>
    <t>-99496372</t>
  </si>
  <si>
    <t>55</t>
  </si>
  <si>
    <t>997013509</t>
  </si>
  <si>
    <t>Příplatek k odvozu suti a vybouraných hmot na skládku ZKD 1 km přes 1 km</t>
  </si>
  <si>
    <t>1959355470</t>
  </si>
  <si>
    <t>99,566*6 'Přepočtené koeficientem množství</t>
  </si>
  <si>
    <t>56</t>
  </si>
  <si>
    <t>997013891</t>
  </si>
  <si>
    <t>Poplatek za uložení stavebního odpadu na skládce (skládkovné)</t>
  </si>
  <si>
    <t>1535667725</t>
  </si>
  <si>
    <t>99,566-10,434</t>
  </si>
  <si>
    <t>998</t>
  </si>
  <si>
    <t>Přesun hmot</t>
  </si>
  <si>
    <t>57</t>
  </si>
  <si>
    <t>998212111</t>
  </si>
  <si>
    <t>Přesun hmot pro mosty zděné, monolitické betonové nebo ocelové v do 20 m</t>
  </si>
  <si>
    <t>281179372</t>
  </si>
  <si>
    <t>58</t>
  </si>
  <si>
    <t>998212191</t>
  </si>
  <si>
    <t>Příplatek k přesunu hmot pro mosty zděné nebo monolitické za zvětšený přesun do 1000 m</t>
  </si>
  <si>
    <t>-1652499719</t>
  </si>
  <si>
    <t>PSV</t>
  </si>
  <si>
    <t>Práce a dodávky PSV</t>
  </si>
  <si>
    <t>767</t>
  </si>
  <si>
    <t>Konstrukce zámečnické</t>
  </si>
  <si>
    <t>59</t>
  </si>
  <si>
    <t>767392804.1</t>
  </si>
  <si>
    <t>Demontáž ztraceného bednění z plechů trapézových</t>
  </si>
  <si>
    <t>1722230827</t>
  </si>
  <si>
    <t>2,306*104</t>
  </si>
  <si>
    <t>60</t>
  </si>
  <si>
    <t>767590120</t>
  </si>
  <si>
    <t>Montáž podlahového roštu šroubovaného</t>
  </si>
  <si>
    <t>-182101766</t>
  </si>
  <si>
    <t>61</t>
  </si>
  <si>
    <t>55347036.1</t>
  </si>
  <si>
    <t>rošt podlahový lisovaný žárově zinkovaný velikost 30/3 mm, oko 33/11 mm</t>
  </si>
  <si>
    <t>1582367476</t>
  </si>
  <si>
    <t>235*1,05 'Přepočtené koeficientem množství</t>
  </si>
  <si>
    <t>62</t>
  </si>
  <si>
    <t>998767102</t>
  </si>
  <si>
    <t>Přesun hmot tonážní pro zámečnické konstrukce v objektech v do 12 m</t>
  </si>
  <si>
    <t>231994880</t>
  </si>
  <si>
    <t>63</t>
  </si>
  <si>
    <t>998767192</t>
  </si>
  <si>
    <t>Příplatek k přesunu hmot tonážní 767 za zvětšený přesun do 100 m</t>
  </si>
  <si>
    <t>1568384207</t>
  </si>
  <si>
    <t>789</t>
  </si>
  <si>
    <t>Povrchové úpravy ocelových konstrukcí a technologických zařízení</t>
  </si>
  <si>
    <t>64</t>
  </si>
  <si>
    <t>789222132.1</t>
  </si>
  <si>
    <t>Provedení otryskání ocelových konstrukcí zábradlí stupeň přípravy Sa 2 1/2</t>
  </si>
  <si>
    <t>1667016496</t>
  </si>
  <si>
    <t>65</t>
  </si>
  <si>
    <t>42118101</t>
  </si>
  <si>
    <t>materiál tryskací – ostrohranný tvrdý písek</t>
  </si>
  <si>
    <t>-489063164</t>
  </si>
  <si>
    <t>275*0,01 'Přepočtené koeficientem množství</t>
  </si>
  <si>
    <t>66</t>
  </si>
  <si>
    <t>789223132.1</t>
  </si>
  <si>
    <t>Provedení otryskání nových ocelových kcí, stupeň přípravy Sa 2 1/2</t>
  </si>
  <si>
    <t>113679883</t>
  </si>
  <si>
    <t>67</t>
  </si>
  <si>
    <t>1999707176</t>
  </si>
  <si>
    <t>220*0,01 'Přepočtené koeficientem množství</t>
  </si>
  <si>
    <t>68</t>
  </si>
  <si>
    <t>789223532.1</t>
  </si>
  <si>
    <t>Otryskání abrazivem stávajících ocelových kcí stupeň přípravy Sa 2 1/2</t>
  </si>
  <si>
    <t>1935247159</t>
  </si>
  <si>
    <t>69</t>
  </si>
  <si>
    <t>789327211.1</t>
  </si>
  <si>
    <t>Nátěr ocelových konstrukcí (korozní prostředí C4) zinkoepoxidový základní tl 60 µm</t>
  </si>
  <si>
    <t>1100428331</t>
  </si>
  <si>
    <t>220+275+404,1</t>
  </si>
  <si>
    <t>70</t>
  </si>
  <si>
    <t>789327216.1</t>
  </si>
  <si>
    <t>Nátěr ocelových konstrukcí (korozní prostředí C4) epoxidový mezivrstva tl 120 µm</t>
  </si>
  <si>
    <t>-1931076258</t>
  </si>
  <si>
    <t>71</t>
  </si>
  <si>
    <t>789327321.1</t>
  </si>
  <si>
    <t>Nátěr ocelových konstrukcí (korozní prostředí C4) polyuretanový krycí (vrchní) 60 μm</t>
  </si>
  <si>
    <t>-256825539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</si>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</sst>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1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 s="23" t="s">
        <v>8</v>
      </c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ht="36.96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ht="14.4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5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18</v>
      </c>
      <c r="BS5" s="24" t="s">
        <v>9</v>
      </c>
    </row>
    <row r="6" ht="36.96" customHeight="1">
      <c r="B6" s="28"/>
      <c r="C6" s="29"/>
      <c r="D6" s="37" t="s">
        <v>19</v>
      </c>
      <c r="E6" s="29"/>
      <c r="F6" s="29"/>
      <c r="G6" s="29"/>
      <c r="H6" s="29"/>
      <c r="I6" s="29"/>
      <c r="J6" s="29"/>
      <c r="K6" s="38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9</v>
      </c>
    </row>
    <row r="7" ht="14.4" customHeight="1">
      <c r="B7" s="28"/>
      <c r="C7" s="29"/>
      <c r="D7" s="40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5</v>
      </c>
      <c r="AO7" s="29"/>
      <c r="AP7" s="29"/>
      <c r="AQ7" s="31"/>
      <c r="BE7" s="39"/>
      <c r="BS7" s="24" t="s">
        <v>9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9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9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5</v>
      </c>
      <c r="AO10" s="29"/>
      <c r="AP10" s="29"/>
      <c r="AQ10" s="31"/>
      <c r="BE10" s="39"/>
      <c r="BS10" s="24" t="s">
        <v>9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5</v>
      </c>
      <c r="AO11" s="29"/>
      <c r="AP11" s="29"/>
      <c r="AQ11" s="31"/>
      <c r="BE11" s="39"/>
      <c r="BS11" s="24" t="s">
        <v>9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9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9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9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5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5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9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9</v>
      </c>
    </row>
    <row r="20" ht="57" customHeight="1">
      <c r="B20" s="28"/>
      <c r="C20" s="29"/>
      <c r="D20" s="29"/>
      <c r="E20" s="44" t="s">
        <v>37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35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38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39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40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41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42</v>
      </c>
      <c r="E26" s="54"/>
      <c r="F26" s="55" t="s">
        <v>43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44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45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46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47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48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49</v>
      </c>
      <c r="U32" s="61"/>
      <c r="V32" s="61"/>
      <c r="W32" s="61"/>
      <c r="X32" s="63" t="s">
        <v>50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46"/>
    </row>
    <row r="39" s="1" customFormat="1" ht="36.96" customHeight="1">
      <c r="B39" s="46"/>
      <c r="C39" s="72" t="s">
        <v>51</v>
      </c>
      <c r="AR39" s="46"/>
    </row>
    <row r="40" s="1" customFormat="1" ht="6.96" customHeight="1">
      <c r="B40" s="46"/>
      <c r="AR40" s="46"/>
    </row>
    <row r="41" s="3" customFormat="1" ht="14.4" customHeight="1">
      <c r="B41" s="73"/>
      <c r="C41" s="74" t="s">
        <v>16</v>
      </c>
      <c r="L41" s="3" t="str">
        <f>K5</f>
        <v>1805200</v>
      </c>
      <c r="AR41" s="73"/>
    </row>
    <row r="42" s="4" customFormat="1" ht="36.96" customHeight="1">
      <c r="B42" s="75"/>
      <c r="C42" s="76" t="s">
        <v>19</v>
      </c>
      <c r="L42" s="77" t="str">
        <f>K6</f>
        <v>Rekonstrukce lávky mezi městem a Sviadnovem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5"/>
    </row>
    <row r="43" s="1" customFormat="1" ht="6.96" customHeight="1">
      <c r="B43" s="46"/>
      <c r="AR43" s="46"/>
    </row>
    <row r="44" s="1" customFormat="1">
      <c r="B44" s="46"/>
      <c r="C44" s="74" t="s">
        <v>23</v>
      </c>
      <c r="L44" s="78" t="str">
        <f>IF(K8="","",K8)</f>
        <v>Frýdek-Místek</v>
      </c>
      <c r="AI44" s="74" t="s">
        <v>25</v>
      </c>
      <c r="AM44" s="79" t="str">
        <f>IF(AN8= "","",AN8)</f>
        <v>22. 5. 2018</v>
      </c>
      <c r="AN44" s="79"/>
      <c r="AR44" s="46"/>
    </row>
    <row r="45" s="1" customFormat="1" ht="6.96" customHeight="1">
      <c r="B45" s="46"/>
      <c r="AR45" s="46"/>
    </row>
    <row r="46" s="1" customFormat="1">
      <c r="B46" s="46"/>
      <c r="C46" s="74" t="s">
        <v>27</v>
      </c>
      <c r="L46" s="3" t="str">
        <f>IF(E11= "","",E11)</f>
        <v>Statutární město Frýdek-Místek</v>
      </c>
      <c r="AI46" s="74" t="s">
        <v>33</v>
      </c>
      <c r="AM46" s="3" t="str">
        <f>IF(E17="","",E17)</f>
        <v>IKON s.r.o.</v>
      </c>
      <c r="AN46" s="3"/>
      <c r="AO46" s="3"/>
      <c r="AP46" s="3"/>
      <c r="AR46" s="46"/>
      <c r="AS46" s="80" t="s">
        <v>52</v>
      </c>
      <c r="AT46" s="81"/>
      <c r="AU46" s="82"/>
      <c r="AV46" s="82"/>
      <c r="AW46" s="82"/>
      <c r="AX46" s="82"/>
      <c r="AY46" s="82"/>
      <c r="AZ46" s="82"/>
      <c r="BA46" s="82"/>
      <c r="BB46" s="82"/>
      <c r="BC46" s="82"/>
      <c r="BD46" s="83"/>
    </row>
    <row r="47" s="1" customFormat="1">
      <c r="B47" s="46"/>
      <c r="C47" s="74" t="s">
        <v>31</v>
      </c>
      <c r="L47" s="3" t="str">
        <f>IF(E14= "Vyplň údaj","",E14)</f>
        <v/>
      </c>
      <c r="AR47" s="46"/>
      <c r="AS47" s="84"/>
      <c r="AT47" s="55"/>
      <c r="AU47" s="47"/>
      <c r="AV47" s="47"/>
      <c r="AW47" s="47"/>
      <c r="AX47" s="47"/>
      <c r="AY47" s="47"/>
      <c r="AZ47" s="47"/>
      <c r="BA47" s="47"/>
      <c r="BB47" s="47"/>
      <c r="BC47" s="47"/>
      <c r="BD47" s="85"/>
    </row>
    <row r="48" s="1" customFormat="1" ht="10.8" customHeight="1">
      <c r="B48" s="46"/>
      <c r="AR48" s="46"/>
      <c r="AS48" s="8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85"/>
    </row>
    <row r="49" s="1" customFormat="1" ht="29.28" customHeight="1">
      <c r="B49" s="46"/>
      <c r="C49" s="86" t="s">
        <v>53</v>
      </c>
      <c r="D49" s="87"/>
      <c r="E49" s="87"/>
      <c r="F49" s="87"/>
      <c r="G49" s="87"/>
      <c r="H49" s="88"/>
      <c r="I49" s="89" t="s">
        <v>54</v>
      </c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90" t="s">
        <v>55</v>
      </c>
      <c r="AH49" s="87"/>
      <c r="AI49" s="87"/>
      <c r="AJ49" s="87"/>
      <c r="AK49" s="87"/>
      <c r="AL49" s="87"/>
      <c r="AM49" s="87"/>
      <c r="AN49" s="89" t="s">
        <v>56</v>
      </c>
      <c r="AO49" s="87"/>
      <c r="AP49" s="87"/>
      <c r="AQ49" s="91" t="s">
        <v>57</v>
      </c>
      <c r="AR49" s="46"/>
      <c r="AS49" s="92" t="s">
        <v>58</v>
      </c>
      <c r="AT49" s="93" t="s">
        <v>59</v>
      </c>
      <c r="AU49" s="93" t="s">
        <v>60</v>
      </c>
      <c r="AV49" s="93" t="s">
        <v>61</v>
      </c>
      <c r="AW49" s="93" t="s">
        <v>62</v>
      </c>
      <c r="AX49" s="93" t="s">
        <v>63</v>
      </c>
      <c r="AY49" s="93" t="s">
        <v>64</v>
      </c>
      <c r="AZ49" s="93" t="s">
        <v>65</v>
      </c>
      <c r="BA49" s="93" t="s">
        <v>66</v>
      </c>
      <c r="BB49" s="93" t="s">
        <v>67</v>
      </c>
      <c r="BC49" s="93" t="s">
        <v>68</v>
      </c>
      <c r="BD49" s="94" t="s">
        <v>69</v>
      </c>
    </row>
    <row r="50" s="1" customFormat="1" ht="10.8" customHeight="1">
      <c r="B50" s="46"/>
      <c r="AR50" s="46"/>
      <c r="AS50" s="95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="4" customFormat="1" ht="32.4" customHeight="1">
      <c r="B51" s="75"/>
      <c r="C51" s="96" t="s">
        <v>70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8">
        <f>ROUND(SUM(AG52:AG53),2)</f>
        <v>0</v>
      </c>
      <c r="AH51" s="98"/>
      <c r="AI51" s="98"/>
      <c r="AJ51" s="98"/>
      <c r="AK51" s="98"/>
      <c r="AL51" s="98"/>
      <c r="AM51" s="98"/>
      <c r="AN51" s="99">
        <f>SUM(AG51,AT51)</f>
        <v>0</v>
      </c>
      <c r="AO51" s="99"/>
      <c r="AP51" s="99"/>
      <c r="AQ51" s="100" t="s">
        <v>5</v>
      </c>
      <c r="AR51" s="75"/>
      <c r="AS51" s="101">
        <f>ROUND(SUM(AS52:AS53),2)</f>
        <v>0</v>
      </c>
      <c r="AT51" s="102">
        <f>ROUND(SUM(AV51:AW51),2)</f>
        <v>0</v>
      </c>
      <c r="AU51" s="103">
        <f>ROUND(SUM(AU52:AU53),5)</f>
        <v>0</v>
      </c>
      <c r="AV51" s="102">
        <f>ROUND(AZ51*L26,2)</f>
        <v>0</v>
      </c>
      <c r="AW51" s="102">
        <f>ROUND(BA51*L27,2)</f>
        <v>0</v>
      </c>
      <c r="AX51" s="102">
        <f>ROUND(BB51*L26,2)</f>
        <v>0</v>
      </c>
      <c r="AY51" s="102">
        <f>ROUND(BC51*L27,2)</f>
        <v>0</v>
      </c>
      <c r="AZ51" s="102">
        <f>ROUND(SUM(AZ52:AZ53),2)</f>
        <v>0</v>
      </c>
      <c r="BA51" s="102">
        <f>ROUND(SUM(BA52:BA53),2)</f>
        <v>0</v>
      </c>
      <c r="BB51" s="102">
        <f>ROUND(SUM(BB52:BB53),2)</f>
        <v>0</v>
      </c>
      <c r="BC51" s="102">
        <f>ROUND(SUM(BC52:BC53),2)</f>
        <v>0</v>
      </c>
      <c r="BD51" s="104">
        <f>ROUND(SUM(BD52:BD53),2)</f>
        <v>0</v>
      </c>
      <c r="BS51" s="76" t="s">
        <v>71</v>
      </c>
      <c r="BT51" s="76" t="s">
        <v>72</v>
      </c>
      <c r="BU51" s="105" t="s">
        <v>73</v>
      </c>
      <c r="BV51" s="76" t="s">
        <v>74</v>
      </c>
      <c r="BW51" s="76" t="s">
        <v>7</v>
      </c>
      <c r="BX51" s="76" t="s">
        <v>75</v>
      </c>
      <c r="CL51" s="76" t="s">
        <v>5</v>
      </c>
    </row>
    <row r="52" s="5" customFormat="1" ht="16.5" customHeight="1">
      <c r="A52" s="106" t="s">
        <v>76</v>
      </c>
      <c r="B52" s="107"/>
      <c r="C52" s="108"/>
      <c r="D52" s="109" t="s">
        <v>77</v>
      </c>
      <c r="E52" s="109"/>
      <c r="F52" s="109"/>
      <c r="G52" s="109"/>
      <c r="H52" s="109"/>
      <c r="I52" s="110"/>
      <c r="J52" s="109" t="s">
        <v>78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1">
        <f>'000 - Vedlejší a ostatní ...'!J27</f>
        <v>0</v>
      </c>
      <c r="AH52" s="110"/>
      <c r="AI52" s="110"/>
      <c r="AJ52" s="110"/>
      <c r="AK52" s="110"/>
      <c r="AL52" s="110"/>
      <c r="AM52" s="110"/>
      <c r="AN52" s="111">
        <f>SUM(AG52,AT52)</f>
        <v>0</v>
      </c>
      <c r="AO52" s="110"/>
      <c r="AP52" s="110"/>
      <c r="AQ52" s="112" t="s">
        <v>79</v>
      </c>
      <c r="AR52" s="107"/>
      <c r="AS52" s="113">
        <v>0</v>
      </c>
      <c r="AT52" s="114">
        <f>ROUND(SUM(AV52:AW52),2)</f>
        <v>0</v>
      </c>
      <c r="AU52" s="115">
        <f>'000 - Vedlejší a ostatní ...'!P79</f>
        <v>0</v>
      </c>
      <c r="AV52" s="114">
        <f>'000 - Vedlejší a ostatní ...'!J30</f>
        <v>0</v>
      </c>
      <c r="AW52" s="114">
        <f>'000 - Vedlejší a ostatní ...'!J31</f>
        <v>0</v>
      </c>
      <c r="AX52" s="114">
        <f>'000 - Vedlejší a ostatní ...'!J32</f>
        <v>0</v>
      </c>
      <c r="AY52" s="114">
        <f>'000 - Vedlejší a ostatní ...'!J33</f>
        <v>0</v>
      </c>
      <c r="AZ52" s="114">
        <f>'000 - Vedlejší a ostatní ...'!F30</f>
        <v>0</v>
      </c>
      <c r="BA52" s="114">
        <f>'000 - Vedlejší a ostatní ...'!F31</f>
        <v>0</v>
      </c>
      <c r="BB52" s="114">
        <f>'000 - Vedlejší a ostatní ...'!F32</f>
        <v>0</v>
      </c>
      <c r="BC52" s="114">
        <f>'000 - Vedlejší a ostatní ...'!F33</f>
        <v>0</v>
      </c>
      <c r="BD52" s="116">
        <f>'000 - Vedlejší a ostatní ...'!F34</f>
        <v>0</v>
      </c>
      <c r="BT52" s="117" t="s">
        <v>80</v>
      </c>
      <c r="BV52" s="117" t="s">
        <v>74</v>
      </c>
      <c r="BW52" s="117" t="s">
        <v>81</v>
      </c>
      <c r="BX52" s="117" t="s">
        <v>7</v>
      </c>
      <c r="CL52" s="117" t="s">
        <v>5</v>
      </c>
      <c r="CM52" s="117" t="s">
        <v>82</v>
      </c>
    </row>
    <row r="53" s="5" customFormat="1" ht="16.5" customHeight="1">
      <c r="A53" s="106" t="s">
        <v>76</v>
      </c>
      <c r="B53" s="107"/>
      <c r="C53" s="108"/>
      <c r="D53" s="109" t="s">
        <v>83</v>
      </c>
      <c r="E53" s="109"/>
      <c r="F53" s="109"/>
      <c r="G53" s="109"/>
      <c r="H53" s="109"/>
      <c r="I53" s="110"/>
      <c r="J53" s="109" t="s">
        <v>84</v>
      </c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11">
        <f>'100 - Stavba'!J27</f>
        <v>0</v>
      </c>
      <c r="AH53" s="110"/>
      <c r="AI53" s="110"/>
      <c r="AJ53" s="110"/>
      <c r="AK53" s="110"/>
      <c r="AL53" s="110"/>
      <c r="AM53" s="110"/>
      <c r="AN53" s="111">
        <f>SUM(AG53,AT53)</f>
        <v>0</v>
      </c>
      <c r="AO53" s="110"/>
      <c r="AP53" s="110"/>
      <c r="AQ53" s="112" t="s">
        <v>79</v>
      </c>
      <c r="AR53" s="107"/>
      <c r="AS53" s="118">
        <v>0</v>
      </c>
      <c r="AT53" s="119">
        <f>ROUND(SUM(AV53:AW53),2)</f>
        <v>0</v>
      </c>
      <c r="AU53" s="120">
        <f>'100 - Stavba'!P86</f>
        <v>0</v>
      </c>
      <c r="AV53" s="119">
        <f>'100 - Stavba'!J30</f>
        <v>0</v>
      </c>
      <c r="AW53" s="119">
        <f>'100 - Stavba'!J31</f>
        <v>0</v>
      </c>
      <c r="AX53" s="119">
        <f>'100 - Stavba'!J32</f>
        <v>0</v>
      </c>
      <c r="AY53" s="119">
        <f>'100 - Stavba'!J33</f>
        <v>0</v>
      </c>
      <c r="AZ53" s="119">
        <f>'100 - Stavba'!F30</f>
        <v>0</v>
      </c>
      <c r="BA53" s="119">
        <f>'100 - Stavba'!F31</f>
        <v>0</v>
      </c>
      <c r="BB53" s="119">
        <f>'100 - Stavba'!F32</f>
        <v>0</v>
      </c>
      <c r="BC53" s="119">
        <f>'100 - Stavba'!F33</f>
        <v>0</v>
      </c>
      <c r="BD53" s="121">
        <f>'100 - Stavba'!F34</f>
        <v>0</v>
      </c>
      <c r="BT53" s="117" t="s">
        <v>80</v>
      </c>
      <c r="BV53" s="117" t="s">
        <v>74</v>
      </c>
      <c r="BW53" s="117" t="s">
        <v>85</v>
      </c>
      <c r="BX53" s="117" t="s">
        <v>7</v>
      </c>
      <c r="CL53" s="117" t="s">
        <v>5</v>
      </c>
      <c r="CM53" s="117" t="s">
        <v>82</v>
      </c>
    </row>
    <row r="54" s="1" customFormat="1" ht="30" customHeight="1">
      <c r="B54" s="46"/>
      <c r="AR54" s="46"/>
    </row>
    <row r="55" s="1" customFormat="1" ht="6.96" customHeight="1">
      <c r="B55" s="67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46"/>
    </row>
  </sheetData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00 - Vedlejší a ostatní ...'!C2" display="/"/>
    <hyperlink ref="A53" location="'100 - Stavba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86</v>
      </c>
      <c r="G1" s="125" t="s">
        <v>87</v>
      </c>
      <c r="H1" s="125"/>
      <c r="I1" s="126"/>
      <c r="J1" s="125" t="s">
        <v>88</v>
      </c>
      <c r="K1" s="124" t="s">
        <v>89</v>
      </c>
      <c r="L1" s="125" t="s">
        <v>90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81</v>
      </c>
    </row>
    <row r="3" ht="6.96" customHeight="1">
      <c r="B3" s="25"/>
      <c r="C3" s="26"/>
      <c r="D3" s="26"/>
      <c r="E3" s="26"/>
      <c r="F3" s="26"/>
      <c r="G3" s="26"/>
      <c r="H3" s="26"/>
      <c r="I3" s="127"/>
      <c r="J3" s="26"/>
      <c r="K3" s="27"/>
      <c r="AT3" s="24" t="s">
        <v>82</v>
      </c>
    </row>
    <row r="4" ht="36.96" customHeight="1">
      <c r="B4" s="28"/>
      <c r="C4" s="29"/>
      <c r="D4" s="30" t="s">
        <v>91</v>
      </c>
      <c r="E4" s="29"/>
      <c r="F4" s="29"/>
      <c r="G4" s="29"/>
      <c r="H4" s="29"/>
      <c r="I4" s="12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28"/>
      <c r="J6" s="29"/>
      <c r="K6" s="31"/>
    </row>
    <row r="7" ht="16.5" customHeight="1">
      <c r="B7" s="28"/>
      <c r="C7" s="29"/>
      <c r="D7" s="29"/>
      <c r="E7" s="129" t="str">
        <f>'Rekapitulace zakázky'!K6</f>
        <v>Rekonstrukce lávky mezi městem a Sviadnovem</v>
      </c>
      <c r="F7" s="40"/>
      <c r="G7" s="40"/>
      <c r="H7" s="40"/>
      <c r="I7" s="128"/>
      <c r="J7" s="29"/>
      <c r="K7" s="31"/>
    </row>
    <row r="8" s="1" customFormat="1">
      <c r="B8" s="46"/>
      <c r="C8" s="47"/>
      <c r="D8" s="40" t="s">
        <v>92</v>
      </c>
      <c r="E8" s="47"/>
      <c r="F8" s="47"/>
      <c r="G8" s="47"/>
      <c r="H8" s="47"/>
      <c r="I8" s="130"/>
      <c r="J8" s="47"/>
      <c r="K8" s="51"/>
    </row>
    <row r="9" s="1" customFormat="1" ht="36.96" customHeight="1">
      <c r="B9" s="46"/>
      <c r="C9" s="47"/>
      <c r="D9" s="47"/>
      <c r="E9" s="131" t="s">
        <v>93</v>
      </c>
      <c r="F9" s="47"/>
      <c r="G9" s="47"/>
      <c r="H9" s="47"/>
      <c r="I9" s="13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3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32" t="s">
        <v>25</v>
      </c>
      <c r="J12" s="133" t="str">
        <f>'Rekapitulace zakázky'!AN8</f>
        <v>22. 5. 2018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32" t="s">
        <v>28</v>
      </c>
      <c r="J14" s="35" t="s">
        <v>5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32" t="s">
        <v>30</v>
      </c>
      <c r="J15" s="35" t="s">
        <v>5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0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32" t="s">
        <v>28</v>
      </c>
      <c r="J17" s="35" t="str">
        <f>IF('Rekapitulace zakázky'!AN13="Vyplň údaj","",IF('Rekapitulace zakázky'!AN13="","",'Rekapitulace zakázky'!AN13))</f>
        <v/>
      </c>
      <c r="K17" s="51"/>
    </row>
    <row r="18" s="1" customFormat="1" ht="18" customHeight="1">
      <c r="B18" s="46"/>
      <c r="C18" s="47"/>
      <c r="D18" s="47"/>
      <c r="E18" s="35" t="str">
        <f>IF('Rekapitulace zakázky'!E14="Vyplň údaj","",IF('Rekapitulace zakázky'!E14="","",'Rekapitulace zakázky'!E14))</f>
        <v/>
      </c>
      <c r="F18" s="47"/>
      <c r="G18" s="47"/>
      <c r="H18" s="47"/>
      <c r="I18" s="132" t="s">
        <v>30</v>
      </c>
      <c r="J18" s="35" t="str">
        <f>IF('Rekapitulace zakázky'!AN14="Vyplň údaj","",IF('Rekapitulace zakázky'!AN14="","",'Rekapitulace zakázky'!AN14))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0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32" t="s">
        <v>28</v>
      </c>
      <c r="J20" s="35" t="s">
        <v>5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32" t="s">
        <v>30</v>
      </c>
      <c r="J21" s="35" t="s">
        <v>5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0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30"/>
      <c r="J23" s="47"/>
      <c r="K23" s="51"/>
    </row>
    <row r="24" s="6" customFormat="1" ht="71.25" customHeight="1">
      <c r="B24" s="134"/>
      <c r="C24" s="135"/>
      <c r="D24" s="135"/>
      <c r="E24" s="44" t="s">
        <v>37</v>
      </c>
      <c r="F24" s="44"/>
      <c r="G24" s="44"/>
      <c r="H24" s="44"/>
      <c r="I24" s="136"/>
      <c r="J24" s="135"/>
      <c r="K24" s="13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8"/>
      <c r="J26" s="82"/>
      <c r="K26" s="139"/>
    </row>
    <row r="27" s="1" customFormat="1" ht="25.44" customHeight="1">
      <c r="B27" s="46"/>
      <c r="C27" s="47"/>
      <c r="D27" s="140" t="s">
        <v>38</v>
      </c>
      <c r="E27" s="47"/>
      <c r="F27" s="47"/>
      <c r="G27" s="47"/>
      <c r="H27" s="47"/>
      <c r="I27" s="130"/>
      <c r="J27" s="141">
        <f>ROUND(J79,2)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8"/>
      <c r="J28" s="82"/>
      <c r="K28" s="139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42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43">
        <f>ROUND(SUM(BE79:BE144), 2)</f>
        <v>0</v>
      </c>
      <c r="G30" s="47"/>
      <c r="H30" s="47"/>
      <c r="I30" s="144">
        <v>0.20999999999999999</v>
      </c>
      <c r="J30" s="143">
        <f>ROUND(ROUND((SUM(BE79:BE144)),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43">
        <f>ROUND(SUM(BF79:BF144), 2)</f>
        <v>0</v>
      </c>
      <c r="G31" s="47"/>
      <c r="H31" s="47"/>
      <c r="I31" s="144">
        <v>0.14999999999999999</v>
      </c>
      <c r="J31" s="143">
        <f>ROUND(ROUND((SUM(BF79:BF144)),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43">
        <f>ROUND(SUM(BG79:BG144), 2)</f>
        <v>0</v>
      </c>
      <c r="G32" s="47"/>
      <c r="H32" s="47"/>
      <c r="I32" s="144">
        <v>0.20999999999999999</v>
      </c>
      <c r="J32" s="143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43">
        <f>ROUND(SUM(BH79:BH144), 2)</f>
        <v>0</v>
      </c>
      <c r="G33" s="47"/>
      <c r="H33" s="47"/>
      <c r="I33" s="144">
        <v>0.14999999999999999</v>
      </c>
      <c r="J33" s="143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43">
        <f>ROUND(SUM(BI79:BI144), 2)</f>
        <v>0</v>
      </c>
      <c r="G34" s="47"/>
      <c r="H34" s="47"/>
      <c r="I34" s="144">
        <v>0</v>
      </c>
      <c r="J34" s="14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0"/>
      <c r="J35" s="47"/>
      <c r="K35" s="51"/>
    </row>
    <row r="36" s="1" customFormat="1" ht="25.44" customHeight="1">
      <c r="B36" s="46"/>
      <c r="C36" s="145"/>
      <c r="D36" s="146" t="s">
        <v>48</v>
      </c>
      <c r="E36" s="88"/>
      <c r="F36" s="88"/>
      <c r="G36" s="147" t="s">
        <v>49</v>
      </c>
      <c r="H36" s="148" t="s">
        <v>50</v>
      </c>
      <c r="I36" s="149"/>
      <c r="J36" s="150">
        <f>SUM(J27:J34)</f>
        <v>0</v>
      </c>
      <c r="K36" s="15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3"/>
      <c r="J41" s="71"/>
      <c r="K41" s="154"/>
    </row>
    <row r="42" s="1" customFormat="1" ht="36.96" customHeight="1">
      <c r="B42" s="46"/>
      <c r="C42" s="30" t="s">
        <v>94</v>
      </c>
      <c r="D42" s="47"/>
      <c r="E42" s="47"/>
      <c r="F42" s="47"/>
      <c r="G42" s="47"/>
      <c r="H42" s="47"/>
      <c r="I42" s="13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30"/>
      <c r="J44" s="47"/>
      <c r="K44" s="51"/>
    </row>
    <row r="45" s="1" customFormat="1" ht="16.5" customHeight="1">
      <c r="B45" s="46"/>
      <c r="C45" s="47"/>
      <c r="D45" s="47"/>
      <c r="E45" s="129" t="str">
        <f>E7</f>
        <v>Rekonstrukce lávky mezi městem a Sviadnovem</v>
      </c>
      <c r="F45" s="40"/>
      <c r="G45" s="40"/>
      <c r="H45" s="40"/>
      <c r="I45" s="130"/>
      <c r="J45" s="47"/>
      <c r="K45" s="51"/>
    </row>
    <row r="46" s="1" customFormat="1" ht="14.4" customHeight="1">
      <c r="B46" s="46"/>
      <c r="C46" s="40" t="s">
        <v>92</v>
      </c>
      <c r="D46" s="47"/>
      <c r="E46" s="47"/>
      <c r="F46" s="47"/>
      <c r="G46" s="47"/>
      <c r="H46" s="47"/>
      <c r="I46" s="130"/>
      <c r="J46" s="47"/>
      <c r="K46" s="51"/>
    </row>
    <row r="47" s="1" customFormat="1" ht="17.25" customHeight="1">
      <c r="B47" s="46"/>
      <c r="C47" s="47"/>
      <c r="D47" s="47"/>
      <c r="E47" s="131" t="str">
        <f>E9</f>
        <v>000 - Vedlejší a ostatní náklady</v>
      </c>
      <c r="F47" s="47"/>
      <c r="G47" s="47"/>
      <c r="H47" s="47"/>
      <c r="I47" s="13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Frýdek-Místek</v>
      </c>
      <c r="G49" s="47"/>
      <c r="H49" s="47"/>
      <c r="I49" s="132" t="s">
        <v>25</v>
      </c>
      <c r="J49" s="133" t="str">
        <f>IF(J12="","",J12)</f>
        <v>22. 5. 2018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Statutární město Frýdek-Místek</v>
      </c>
      <c r="G51" s="47"/>
      <c r="H51" s="47"/>
      <c r="I51" s="132" t="s">
        <v>33</v>
      </c>
      <c r="J51" s="44" t="str">
        <f>E21</f>
        <v>IKON s.r.o.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30"/>
      <c r="J52" s="15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0"/>
      <c r="J53" s="47"/>
      <c r="K53" s="51"/>
    </row>
    <row r="54" s="1" customFormat="1" ht="29.28" customHeight="1">
      <c r="B54" s="46"/>
      <c r="C54" s="156" t="s">
        <v>95</v>
      </c>
      <c r="D54" s="145"/>
      <c r="E54" s="145"/>
      <c r="F54" s="145"/>
      <c r="G54" s="145"/>
      <c r="H54" s="145"/>
      <c r="I54" s="157"/>
      <c r="J54" s="158" t="s">
        <v>96</v>
      </c>
      <c r="K54" s="15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0"/>
      <c r="J55" s="47"/>
      <c r="K55" s="51"/>
    </row>
    <row r="56" s="1" customFormat="1" ht="29.28" customHeight="1">
      <c r="B56" s="46"/>
      <c r="C56" s="160" t="s">
        <v>97</v>
      </c>
      <c r="D56" s="47"/>
      <c r="E56" s="47"/>
      <c r="F56" s="47"/>
      <c r="G56" s="47"/>
      <c r="H56" s="47"/>
      <c r="I56" s="130"/>
      <c r="J56" s="141">
        <f>J79</f>
        <v>0</v>
      </c>
      <c r="K56" s="51"/>
      <c r="AU56" s="24" t="s">
        <v>98</v>
      </c>
    </row>
    <row r="57" s="7" customFormat="1" ht="24.96" customHeight="1">
      <c r="B57" s="161"/>
      <c r="C57" s="162"/>
      <c r="D57" s="163" t="s">
        <v>99</v>
      </c>
      <c r="E57" s="164"/>
      <c r="F57" s="164"/>
      <c r="G57" s="164"/>
      <c r="H57" s="164"/>
      <c r="I57" s="165"/>
      <c r="J57" s="166">
        <f>J80</f>
        <v>0</v>
      </c>
      <c r="K57" s="167"/>
    </row>
    <row r="58" s="8" customFormat="1" ht="19.92" customHeight="1">
      <c r="B58" s="168"/>
      <c r="C58" s="169"/>
      <c r="D58" s="170" t="s">
        <v>100</v>
      </c>
      <c r="E58" s="171"/>
      <c r="F58" s="171"/>
      <c r="G58" s="171"/>
      <c r="H58" s="171"/>
      <c r="I58" s="172"/>
      <c r="J58" s="173">
        <f>J81</f>
        <v>0</v>
      </c>
      <c r="K58" s="174"/>
    </row>
    <row r="59" s="8" customFormat="1" ht="19.92" customHeight="1">
      <c r="B59" s="168"/>
      <c r="C59" s="169"/>
      <c r="D59" s="170" t="s">
        <v>101</v>
      </c>
      <c r="E59" s="171"/>
      <c r="F59" s="171"/>
      <c r="G59" s="171"/>
      <c r="H59" s="171"/>
      <c r="I59" s="172"/>
      <c r="J59" s="173">
        <f>J97</f>
        <v>0</v>
      </c>
      <c r="K59" s="174"/>
    </row>
    <row r="60" s="1" customFormat="1" ht="21.84" customHeight="1">
      <c r="B60" s="46"/>
      <c r="C60" s="47"/>
      <c r="D60" s="47"/>
      <c r="E60" s="47"/>
      <c r="F60" s="47"/>
      <c r="G60" s="47"/>
      <c r="H60" s="47"/>
      <c r="I60" s="130"/>
      <c r="J60" s="47"/>
      <c r="K60" s="51"/>
    </row>
    <row r="61" s="1" customFormat="1" ht="6.96" customHeight="1">
      <c r="B61" s="67"/>
      <c r="C61" s="68"/>
      <c r="D61" s="68"/>
      <c r="E61" s="68"/>
      <c r="F61" s="68"/>
      <c r="G61" s="68"/>
      <c r="H61" s="68"/>
      <c r="I61" s="152"/>
      <c r="J61" s="68"/>
      <c r="K61" s="69"/>
    </row>
    <row r="65" s="1" customFormat="1" ht="6.96" customHeight="1">
      <c r="B65" s="70"/>
      <c r="C65" s="71"/>
      <c r="D65" s="71"/>
      <c r="E65" s="71"/>
      <c r="F65" s="71"/>
      <c r="G65" s="71"/>
      <c r="H65" s="71"/>
      <c r="I65" s="153"/>
      <c r="J65" s="71"/>
      <c r="K65" s="71"/>
      <c r="L65" s="46"/>
    </row>
    <row r="66" s="1" customFormat="1" ht="36.96" customHeight="1">
      <c r="B66" s="46"/>
      <c r="C66" s="72" t="s">
        <v>102</v>
      </c>
      <c r="L66" s="46"/>
    </row>
    <row r="67" s="1" customFormat="1" ht="6.96" customHeight="1">
      <c r="B67" s="46"/>
      <c r="L67" s="46"/>
    </row>
    <row r="68" s="1" customFormat="1" ht="14.4" customHeight="1">
      <c r="B68" s="46"/>
      <c r="C68" s="74" t="s">
        <v>19</v>
      </c>
      <c r="L68" s="46"/>
    </row>
    <row r="69" s="1" customFormat="1" ht="16.5" customHeight="1">
      <c r="B69" s="46"/>
      <c r="E69" s="175" t="str">
        <f>E7</f>
        <v>Rekonstrukce lávky mezi městem a Sviadnovem</v>
      </c>
      <c r="F69" s="74"/>
      <c r="G69" s="74"/>
      <c r="H69" s="74"/>
      <c r="L69" s="46"/>
    </row>
    <row r="70" s="1" customFormat="1" ht="14.4" customHeight="1">
      <c r="B70" s="46"/>
      <c r="C70" s="74" t="s">
        <v>92</v>
      </c>
      <c r="L70" s="46"/>
    </row>
    <row r="71" s="1" customFormat="1" ht="17.25" customHeight="1">
      <c r="B71" s="46"/>
      <c r="E71" s="77" t="str">
        <f>E9</f>
        <v>000 - Vedlejší a ostatní náklady</v>
      </c>
      <c r="F71" s="1"/>
      <c r="G71" s="1"/>
      <c r="H71" s="1"/>
      <c r="L71" s="46"/>
    </row>
    <row r="72" s="1" customFormat="1" ht="6.96" customHeight="1">
      <c r="B72" s="46"/>
      <c r="L72" s="46"/>
    </row>
    <row r="73" s="1" customFormat="1" ht="18" customHeight="1">
      <c r="B73" s="46"/>
      <c r="C73" s="74" t="s">
        <v>23</v>
      </c>
      <c r="F73" s="176" t="str">
        <f>F12</f>
        <v>Frýdek-Místek</v>
      </c>
      <c r="I73" s="177" t="s">
        <v>25</v>
      </c>
      <c r="J73" s="79" t="str">
        <f>IF(J12="","",J12)</f>
        <v>22. 5. 2018</v>
      </c>
      <c r="L73" s="46"/>
    </row>
    <row r="74" s="1" customFormat="1" ht="6.96" customHeight="1">
      <c r="B74" s="46"/>
      <c r="L74" s="46"/>
    </row>
    <row r="75" s="1" customFormat="1">
      <c r="B75" s="46"/>
      <c r="C75" s="74" t="s">
        <v>27</v>
      </c>
      <c r="F75" s="176" t="str">
        <f>E15</f>
        <v>Statutární město Frýdek-Místek</v>
      </c>
      <c r="I75" s="177" t="s">
        <v>33</v>
      </c>
      <c r="J75" s="176" t="str">
        <f>E21</f>
        <v>IKON s.r.o.</v>
      </c>
      <c r="L75" s="46"/>
    </row>
    <row r="76" s="1" customFormat="1" ht="14.4" customHeight="1">
      <c r="B76" s="46"/>
      <c r="C76" s="74" t="s">
        <v>31</v>
      </c>
      <c r="F76" s="176" t="str">
        <f>IF(E18="","",E18)</f>
        <v/>
      </c>
      <c r="L76" s="46"/>
    </row>
    <row r="77" s="1" customFormat="1" ht="10.32" customHeight="1">
      <c r="B77" s="46"/>
      <c r="L77" s="46"/>
    </row>
    <row r="78" s="9" customFormat="1" ht="29.28" customHeight="1">
      <c r="B78" s="178"/>
      <c r="C78" s="179" t="s">
        <v>103</v>
      </c>
      <c r="D78" s="180" t="s">
        <v>57</v>
      </c>
      <c r="E78" s="180" t="s">
        <v>53</v>
      </c>
      <c r="F78" s="180" t="s">
        <v>104</v>
      </c>
      <c r="G78" s="180" t="s">
        <v>105</v>
      </c>
      <c r="H78" s="180" t="s">
        <v>106</v>
      </c>
      <c r="I78" s="181" t="s">
        <v>107</v>
      </c>
      <c r="J78" s="180" t="s">
        <v>96</v>
      </c>
      <c r="K78" s="182" t="s">
        <v>108</v>
      </c>
      <c r="L78" s="178"/>
      <c r="M78" s="92" t="s">
        <v>109</v>
      </c>
      <c r="N78" s="93" t="s">
        <v>42</v>
      </c>
      <c r="O78" s="93" t="s">
        <v>110</v>
      </c>
      <c r="P78" s="93" t="s">
        <v>111</v>
      </c>
      <c r="Q78" s="93" t="s">
        <v>112</v>
      </c>
      <c r="R78" s="93" t="s">
        <v>113</v>
      </c>
      <c r="S78" s="93" t="s">
        <v>114</v>
      </c>
      <c r="T78" s="94" t="s">
        <v>115</v>
      </c>
    </row>
    <row r="79" s="1" customFormat="1" ht="29.28" customHeight="1">
      <c r="B79" s="46"/>
      <c r="C79" s="96" t="s">
        <v>97</v>
      </c>
      <c r="J79" s="183">
        <f>BK79</f>
        <v>0</v>
      </c>
      <c r="L79" s="46"/>
      <c r="M79" s="95"/>
      <c r="N79" s="82"/>
      <c r="O79" s="82"/>
      <c r="P79" s="184">
        <f>P80</f>
        <v>0</v>
      </c>
      <c r="Q79" s="82"/>
      <c r="R79" s="184">
        <f>R80</f>
        <v>0</v>
      </c>
      <c r="S79" s="82"/>
      <c r="T79" s="185">
        <f>T80</f>
        <v>0</v>
      </c>
      <c r="AT79" s="24" t="s">
        <v>71</v>
      </c>
      <c r="AU79" s="24" t="s">
        <v>98</v>
      </c>
      <c r="BK79" s="186">
        <f>BK80</f>
        <v>0</v>
      </c>
    </row>
    <row r="80" s="10" customFormat="1" ht="37.44" customHeight="1">
      <c r="B80" s="187"/>
      <c r="D80" s="188" t="s">
        <v>71</v>
      </c>
      <c r="E80" s="189" t="s">
        <v>116</v>
      </c>
      <c r="F80" s="189" t="s">
        <v>116</v>
      </c>
      <c r="I80" s="190"/>
      <c r="J80" s="191">
        <f>BK80</f>
        <v>0</v>
      </c>
      <c r="L80" s="187"/>
      <c r="M80" s="192"/>
      <c r="N80" s="193"/>
      <c r="O80" s="193"/>
      <c r="P80" s="194">
        <f>P81+P97</f>
        <v>0</v>
      </c>
      <c r="Q80" s="193"/>
      <c r="R80" s="194">
        <f>R81+R97</f>
        <v>0</v>
      </c>
      <c r="S80" s="193"/>
      <c r="T80" s="195">
        <f>T81+T97</f>
        <v>0</v>
      </c>
      <c r="AR80" s="188" t="s">
        <v>117</v>
      </c>
      <c r="AT80" s="196" t="s">
        <v>71</v>
      </c>
      <c r="AU80" s="196" t="s">
        <v>72</v>
      </c>
      <c r="AY80" s="188" t="s">
        <v>118</v>
      </c>
      <c r="BK80" s="197">
        <f>BK81+BK97</f>
        <v>0</v>
      </c>
    </row>
    <row r="81" s="10" customFormat="1" ht="19.92" customHeight="1">
      <c r="B81" s="187"/>
      <c r="D81" s="188" t="s">
        <v>71</v>
      </c>
      <c r="E81" s="198" t="s">
        <v>119</v>
      </c>
      <c r="F81" s="198" t="s">
        <v>120</v>
      </c>
      <c r="I81" s="190"/>
      <c r="J81" s="199">
        <f>BK81</f>
        <v>0</v>
      </c>
      <c r="L81" s="187"/>
      <c r="M81" s="192"/>
      <c r="N81" s="193"/>
      <c r="O81" s="193"/>
      <c r="P81" s="194">
        <f>SUM(P82:P96)</f>
        <v>0</v>
      </c>
      <c r="Q81" s="193"/>
      <c r="R81" s="194">
        <f>SUM(R82:R96)</f>
        <v>0</v>
      </c>
      <c r="S81" s="193"/>
      <c r="T81" s="195">
        <f>SUM(T82:T96)</f>
        <v>0</v>
      </c>
      <c r="AR81" s="188" t="s">
        <v>117</v>
      </c>
      <c r="AT81" s="196" t="s">
        <v>71</v>
      </c>
      <c r="AU81" s="196" t="s">
        <v>80</v>
      </c>
      <c r="AY81" s="188" t="s">
        <v>118</v>
      </c>
      <c r="BK81" s="197">
        <f>SUM(BK82:BK96)</f>
        <v>0</v>
      </c>
    </row>
    <row r="82" s="1" customFormat="1" ht="25.5" customHeight="1">
      <c r="B82" s="200"/>
      <c r="C82" s="201" t="s">
        <v>80</v>
      </c>
      <c r="D82" s="201" t="s">
        <v>121</v>
      </c>
      <c r="E82" s="202" t="s">
        <v>122</v>
      </c>
      <c r="F82" s="203" t="s">
        <v>123</v>
      </c>
      <c r="G82" s="204" t="s">
        <v>124</v>
      </c>
      <c r="H82" s="205">
        <v>1</v>
      </c>
      <c r="I82" s="206"/>
      <c r="J82" s="207">
        <f>ROUND(I82*H82,2)</f>
        <v>0</v>
      </c>
      <c r="K82" s="203" t="s">
        <v>5</v>
      </c>
      <c r="L82" s="46"/>
      <c r="M82" s="208" t="s">
        <v>5</v>
      </c>
      <c r="N82" s="209" t="s">
        <v>43</v>
      </c>
      <c r="O82" s="47"/>
      <c r="P82" s="210">
        <f>O82*H82</f>
        <v>0</v>
      </c>
      <c r="Q82" s="210">
        <v>0</v>
      </c>
      <c r="R82" s="210">
        <f>Q82*H82</f>
        <v>0</v>
      </c>
      <c r="S82" s="210">
        <v>0</v>
      </c>
      <c r="T82" s="211">
        <f>S82*H82</f>
        <v>0</v>
      </c>
      <c r="AR82" s="24" t="s">
        <v>125</v>
      </c>
      <c r="AT82" s="24" t="s">
        <v>121</v>
      </c>
      <c r="AU82" s="24" t="s">
        <v>82</v>
      </c>
      <c r="AY82" s="24" t="s">
        <v>118</v>
      </c>
      <c r="BE82" s="212">
        <f>IF(N82="základní",J82,0)</f>
        <v>0</v>
      </c>
      <c r="BF82" s="212">
        <f>IF(N82="snížená",J82,0)</f>
        <v>0</v>
      </c>
      <c r="BG82" s="212">
        <f>IF(N82="zákl. přenesená",J82,0)</f>
        <v>0</v>
      </c>
      <c r="BH82" s="212">
        <f>IF(N82="sníž. přenesená",J82,0)</f>
        <v>0</v>
      </c>
      <c r="BI82" s="212">
        <f>IF(N82="nulová",J82,0)</f>
        <v>0</v>
      </c>
      <c r="BJ82" s="24" t="s">
        <v>80</v>
      </c>
      <c r="BK82" s="212">
        <f>ROUND(I82*H82,2)</f>
        <v>0</v>
      </c>
      <c r="BL82" s="24" t="s">
        <v>125</v>
      </c>
      <c r="BM82" s="24" t="s">
        <v>126</v>
      </c>
    </row>
    <row r="83" s="1" customFormat="1" ht="25.5" customHeight="1">
      <c r="B83" s="200"/>
      <c r="C83" s="201" t="s">
        <v>82</v>
      </c>
      <c r="D83" s="201" t="s">
        <v>121</v>
      </c>
      <c r="E83" s="202" t="s">
        <v>127</v>
      </c>
      <c r="F83" s="203" t="s">
        <v>128</v>
      </c>
      <c r="G83" s="204" t="s">
        <v>124</v>
      </c>
      <c r="H83" s="205">
        <v>1</v>
      </c>
      <c r="I83" s="206"/>
      <c r="J83" s="207">
        <f>ROUND(I83*H83,2)</f>
        <v>0</v>
      </c>
      <c r="K83" s="203" t="s">
        <v>5</v>
      </c>
      <c r="L83" s="46"/>
      <c r="M83" s="208" t="s">
        <v>5</v>
      </c>
      <c r="N83" s="209" t="s">
        <v>43</v>
      </c>
      <c r="O83" s="47"/>
      <c r="P83" s="210">
        <f>O83*H83</f>
        <v>0</v>
      </c>
      <c r="Q83" s="210">
        <v>0</v>
      </c>
      <c r="R83" s="210">
        <f>Q83*H83</f>
        <v>0</v>
      </c>
      <c r="S83" s="210">
        <v>0</v>
      </c>
      <c r="T83" s="211">
        <f>S83*H83</f>
        <v>0</v>
      </c>
      <c r="AR83" s="24" t="s">
        <v>125</v>
      </c>
      <c r="AT83" s="24" t="s">
        <v>121</v>
      </c>
      <c r="AU83" s="24" t="s">
        <v>82</v>
      </c>
      <c r="AY83" s="24" t="s">
        <v>118</v>
      </c>
      <c r="BE83" s="212">
        <f>IF(N83="základní",J83,0)</f>
        <v>0</v>
      </c>
      <c r="BF83" s="212">
        <f>IF(N83="snížená",J83,0)</f>
        <v>0</v>
      </c>
      <c r="BG83" s="212">
        <f>IF(N83="zákl. přenesená",J83,0)</f>
        <v>0</v>
      </c>
      <c r="BH83" s="212">
        <f>IF(N83="sníž. přenesená",J83,0)</f>
        <v>0</v>
      </c>
      <c r="BI83" s="212">
        <f>IF(N83="nulová",J83,0)</f>
        <v>0</v>
      </c>
      <c r="BJ83" s="24" t="s">
        <v>80</v>
      </c>
      <c r="BK83" s="212">
        <f>ROUND(I83*H83,2)</f>
        <v>0</v>
      </c>
      <c r="BL83" s="24" t="s">
        <v>125</v>
      </c>
      <c r="BM83" s="24" t="s">
        <v>129</v>
      </c>
    </row>
    <row r="84" s="11" customFormat="1">
      <c r="B84" s="213"/>
      <c r="D84" s="214" t="s">
        <v>130</v>
      </c>
      <c r="E84" s="215" t="s">
        <v>5</v>
      </c>
      <c r="F84" s="216" t="s">
        <v>131</v>
      </c>
      <c r="H84" s="215" t="s">
        <v>5</v>
      </c>
      <c r="I84" s="217"/>
      <c r="L84" s="213"/>
      <c r="M84" s="218"/>
      <c r="N84" s="219"/>
      <c r="O84" s="219"/>
      <c r="P84" s="219"/>
      <c r="Q84" s="219"/>
      <c r="R84" s="219"/>
      <c r="S84" s="219"/>
      <c r="T84" s="220"/>
      <c r="AT84" s="215" t="s">
        <v>130</v>
      </c>
      <c r="AU84" s="215" t="s">
        <v>82</v>
      </c>
      <c r="AV84" s="11" t="s">
        <v>80</v>
      </c>
      <c r="AW84" s="11" t="s">
        <v>35</v>
      </c>
      <c r="AX84" s="11" t="s">
        <v>72</v>
      </c>
      <c r="AY84" s="215" t="s">
        <v>118</v>
      </c>
    </row>
    <row r="85" s="11" customFormat="1">
      <c r="B85" s="213"/>
      <c r="D85" s="214" t="s">
        <v>130</v>
      </c>
      <c r="E85" s="215" t="s">
        <v>5</v>
      </c>
      <c r="F85" s="216" t="s">
        <v>132</v>
      </c>
      <c r="H85" s="215" t="s">
        <v>5</v>
      </c>
      <c r="I85" s="217"/>
      <c r="L85" s="213"/>
      <c r="M85" s="218"/>
      <c r="N85" s="219"/>
      <c r="O85" s="219"/>
      <c r="P85" s="219"/>
      <c r="Q85" s="219"/>
      <c r="R85" s="219"/>
      <c r="S85" s="219"/>
      <c r="T85" s="220"/>
      <c r="AT85" s="215" t="s">
        <v>130</v>
      </c>
      <c r="AU85" s="215" t="s">
        <v>82</v>
      </c>
      <c r="AV85" s="11" t="s">
        <v>80</v>
      </c>
      <c r="AW85" s="11" t="s">
        <v>35</v>
      </c>
      <c r="AX85" s="11" t="s">
        <v>72</v>
      </c>
      <c r="AY85" s="215" t="s">
        <v>118</v>
      </c>
    </row>
    <row r="86" s="11" customFormat="1">
      <c r="B86" s="213"/>
      <c r="D86" s="214" t="s">
        <v>130</v>
      </c>
      <c r="E86" s="215" t="s">
        <v>5</v>
      </c>
      <c r="F86" s="216" t="s">
        <v>133</v>
      </c>
      <c r="H86" s="215" t="s">
        <v>5</v>
      </c>
      <c r="I86" s="217"/>
      <c r="L86" s="213"/>
      <c r="M86" s="218"/>
      <c r="N86" s="219"/>
      <c r="O86" s="219"/>
      <c r="P86" s="219"/>
      <c r="Q86" s="219"/>
      <c r="R86" s="219"/>
      <c r="S86" s="219"/>
      <c r="T86" s="220"/>
      <c r="AT86" s="215" t="s">
        <v>130</v>
      </c>
      <c r="AU86" s="215" t="s">
        <v>82</v>
      </c>
      <c r="AV86" s="11" t="s">
        <v>80</v>
      </c>
      <c r="AW86" s="11" t="s">
        <v>35</v>
      </c>
      <c r="AX86" s="11" t="s">
        <v>72</v>
      </c>
      <c r="AY86" s="215" t="s">
        <v>118</v>
      </c>
    </row>
    <row r="87" s="11" customFormat="1">
      <c r="B87" s="213"/>
      <c r="D87" s="214" t="s">
        <v>130</v>
      </c>
      <c r="E87" s="215" t="s">
        <v>5</v>
      </c>
      <c r="F87" s="216" t="s">
        <v>134</v>
      </c>
      <c r="H87" s="215" t="s">
        <v>5</v>
      </c>
      <c r="I87" s="217"/>
      <c r="L87" s="213"/>
      <c r="M87" s="218"/>
      <c r="N87" s="219"/>
      <c r="O87" s="219"/>
      <c r="P87" s="219"/>
      <c r="Q87" s="219"/>
      <c r="R87" s="219"/>
      <c r="S87" s="219"/>
      <c r="T87" s="220"/>
      <c r="AT87" s="215" t="s">
        <v>130</v>
      </c>
      <c r="AU87" s="215" t="s">
        <v>82</v>
      </c>
      <c r="AV87" s="11" t="s">
        <v>80</v>
      </c>
      <c r="AW87" s="11" t="s">
        <v>35</v>
      </c>
      <c r="AX87" s="11" t="s">
        <v>72</v>
      </c>
      <c r="AY87" s="215" t="s">
        <v>118</v>
      </c>
    </row>
    <row r="88" s="11" customFormat="1">
      <c r="B88" s="213"/>
      <c r="D88" s="214" t="s">
        <v>130</v>
      </c>
      <c r="E88" s="215" t="s">
        <v>5</v>
      </c>
      <c r="F88" s="216" t="s">
        <v>135</v>
      </c>
      <c r="H88" s="215" t="s">
        <v>5</v>
      </c>
      <c r="I88" s="217"/>
      <c r="L88" s="213"/>
      <c r="M88" s="218"/>
      <c r="N88" s="219"/>
      <c r="O88" s="219"/>
      <c r="P88" s="219"/>
      <c r="Q88" s="219"/>
      <c r="R88" s="219"/>
      <c r="S88" s="219"/>
      <c r="T88" s="220"/>
      <c r="AT88" s="215" t="s">
        <v>130</v>
      </c>
      <c r="AU88" s="215" t="s">
        <v>82</v>
      </c>
      <c r="AV88" s="11" t="s">
        <v>80</v>
      </c>
      <c r="AW88" s="11" t="s">
        <v>35</v>
      </c>
      <c r="AX88" s="11" t="s">
        <v>72</v>
      </c>
      <c r="AY88" s="215" t="s">
        <v>118</v>
      </c>
    </row>
    <row r="89" s="11" customFormat="1">
      <c r="B89" s="213"/>
      <c r="D89" s="214" t="s">
        <v>130</v>
      </c>
      <c r="E89" s="215" t="s">
        <v>5</v>
      </c>
      <c r="F89" s="216" t="s">
        <v>136</v>
      </c>
      <c r="H89" s="215" t="s">
        <v>5</v>
      </c>
      <c r="I89" s="217"/>
      <c r="L89" s="213"/>
      <c r="M89" s="218"/>
      <c r="N89" s="219"/>
      <c r="O89" s="219"/>
      <c r="P89" s="219"/>
      <c r="Q89" s="219"/>
      <c r="R89" s="219"/>
      <c r="S89" s="219"/>
      <c r="T89" s="220"/>
      <c r="AT89" s="215" t="s">
        <v>130</v>
      </c>
      <c r="AU89" s="215" t="s">
        <v>82</v>
      </c>
      <c r="AV89" s="11" t="s">
        <v>80</v>
      </c>
      <c r="AW89" s="11" t="s">
        <v>35</v>
      </c>
      <c r="AX89" s="11" t="s">
        <v>72</v>
      </c>
      <c r="AY89" s="215" t="s">
        <v>118</v>
      </c>
    </row>
    <row r="90" s="11" customFormat="1">
      <c r="B90" s="213"/>
      <c r="D90" s="214" t="s">
        <v>130</v>
      </c>
      <c r="E90" s="215" t="s">
        <v>5</v>
      </c>
      <c r="F90" s="216" t="s">
        <v>137</v>
      </c>
      <c r="H90" s="215" t="s">
        <v>5</v>
      </c>
      <c r="I90" s="217"/>
      <c r="L90" s="213"/>
      <c r="M90" s="218"/>
      <c r="N90" s="219"/>
      <c r="O90" s="219"/>
      <c r="P90" s="219"/>
      <c r="Q90" s="219"/>
      <c r="R90" s="219"/>
      <c r="S90" s="219"/>
      <c r="T90" s="220"/>
      <c r="AT90" s="215" t="s">
        <v>130</v>
      </c>
      <c r="AU90" s="215" t="s">
        <v>82</v>
      </c>
      <c r="AV90" s="11" t="s">
        <v>80</v>
      </c>
      <c r="AW90" s="11" t="s">
        <v>35</v>
      </c>
      <c r="AX90" s="11" t="s">
        <v>72</v>
      </c>
      <c r="AY90" s="215" t="s">
        <v>118</v>
      </c>
    </row>
    <row r="91" s="11" customFormat="1">
      <c r="B91" s="213"/>
      <c r="D91" s="214" t="s">
        <v>130</v>
      </c>
      <c r="E91" s="215" t="s">
        <v>5</v>
      </c>
      <c r="F91" s="216" t="s">
        <v>138</v>
      </c>
      <c r="H91" s="215" t="s">
        <v>5</v>
      </c>
      <c r="I91" s="217"/>
      <c r="L91" s="213"/>
      <c r="M91" s="218"/>
      <c r="N91" s="219"/>
      <c r="O91" s="219"/>
      <c r="P91" s="219"/>
      <c r="Q91" s="219"/>
      <c r="R91" s="219"/>
      <c r="S91" s="219"/>
      <c r="T91" s="220"/>
      <c r="AT91" s="215" t="s">
        <v>130</v>
      </c>
      <c r="AU91" s="215" t="s">
        <v>82</v>
      </c>
      <c r="AV91" s="11" t="s">
        <v>80</v>
      </c>
      <c r="AW91" s="11" t="s">
        <v>35</v>
      </c>
      <c r="AX91" s="11" t="s">
        <v>72</v>
      </c>
      <c r="AY91" s="215" t="s">
        <v>118</v>
      </c>
    </row>
    <row r="92" s="11" customFormat="1">
      <c r="B92" s="213"/>
      <c r="D92" s="214" t="s">
        <v>130</v>
      </c>
      <c r="E92" s="215" t="s">
        <v>5</v>
      </c>
      <c r="F92" s="216" t="s">
        <v>139</v>
      </c>
      <c r="H92" s="215" t="s">
        <v>5</v>
      </c>
      <c r="I92" s="217"/>
      <c r="L92" s="213"/>
      <c r="M92" s="218"/>
      <c r="N92" s="219"/>
      <c r="O92" s="219"/>
      <c r="P92" s="219"/>
      <c r="Q92" s="219"/>
      <c r="R92" s="219"/>
      <c r="S92" s="219"/>
      <c r="T92" s="220"/>
      <c r="AT92" s="215" t="s">
        <v>130</v>
      </c>
      <c r="AU92" s="215" t="s">
        <v>82</v>
      </c>
      <c r="AV92" s="11" t="s">
        <v>80</v>
      </c>
      <c r="AW92" s="11" t="s">
        <v>35</v>
      </c>
      <c r="AX92" s="11" t="s">
        <v>72</v>
      </c>
      <c r="AY92" s="215" t="s">
        <v>118</v>
      </c>
    </row>
    <row r="93" s="11" customFormat="1">
      <c r="B93" s="213"/>
      <c r="D93" s="214" t="s">
        <v>130</v>
      </c>
      <c r="E93" s="215" t="s">
        <v>5</v>
      </c>
      <c r="F93" s="216" t="s">
        <v>140</v>
      </c>
      <c r="H93" s="215" t="s">
        <v>5</v>
      </c>
      <c r="I93" s="217"/>
      <c r="L93" s="213"/>
      <c r="M93" s="218"/>
      <c r="N93" s="219"/>
      <c r="O93" s="219"/>
      <c r="P93" s="219"/>
      <c r="Q93" s="219"/>
      <c r="R93" s="219"/>
      <c r="S93" s="219"/>
      <c r="T93" s="220"/>
      <c r="AT93" s="215" t="s">
        <v>130</v>
      </c>
      <c r="AU93" s="215" t="s">
        <v>82</v>
      </c>
      <c r="AV93" s="11" t="s">
        <v>80</v>
      </c>
      <c r="AW93" s="11" t="s">
        <v>35</v>
      </c>
      <c r="AX93" s="11" t="s">
        <v>72</v>
      </c>
      <c r="AY93" s="215" t="s">
        <v>118</v>
      </c>
    </row>
    <row r="94" s="12" customFormat="1">
      <c r="B94" s="221"/>
      <c r="D94" s="214" t="s">
        <v>130</v>
      </c>
      <c r="E94" s="222" t="s">
        <v>5</v>
      </c>
      <c r="F94" s="223" t="s">
        <v>141</v>
      </c>
      <c r="H94" s="224">
        <v>1</v>
      </c>
      <c r="I94" s="225"/>
      <c r="L94" s="221"/>
      <c r="M94" s="226"/>
      <c r="N94" s="227"/>
      <c r="O94" s="227"/>
      <c r="P94" s="227"/>
      <c r="Q94" s="227"/>
      <c r="R94" s="227"/>
      <c r="S94" s="227"/>
      <c r="T94" s="228"/>
      <c r="AT94" s="222" t="s">
        <v>130</v>
      </c>
      <c r="AU94" s="222" t="s">
        <v>82</v>
      </c>
      <c r="AV94" s="12" t="s">
        <v>82</v>
      </c>
      <c r="AW94" s="12" t="s">
        <v>35</v>
      </c>
      <c r="AX94" s="12" t="s">
        <v>72</v>
      </c>
      <c r="AY94" s="222" t="s">
        <v>118</v>
      </c>
    </row>
    <row r="95" s="13" customFormat="1">
      <c r="B95" s="229"/>
      <c r="D95" s="214" t="s">
        <v>130</v>
      </c>
      <c r="E95" s="230" t="s">
        <v>5</v>
      </c>
      <c r="F95" s="231" t="s">
        <v>142</v>
      </c>
      <c r="H95" s="232">
        <v>1</v>
      </c>
      <c r="I95" s="233"/>
      <c r="L95" s="229"/>
      <c r="M95" s="234"/>
      <c r="N95" s="235"/>
      <c r="O95" s="235"/>
      <c r="P95" s="235"/>
      <c r="Q95" s="235"/>
      <c r="R95" s="235"/>
      <c r="S95" s="235"/>
      <c r="T95" s="236"/>
      <c r="AT95" s="230" t="s">
        <v>130</v>
      </c>
      <c r="AU95" s="230" t="s">
        <v>82</v>
      </c>
      <c r="AV95" s="13" t="s">
        <v>125</v>
      </c>
      <c r="AW95" s="13" t="s">
        <v>35</v>
      </c>
      <c r="AX95" s="13" t="s">
        <v>80</v>
      </c>
      <c r="AY95" s="230" t="s">
        <v>118</v>
      </c>
    </row>
    <row r="96" s="1" customFormat="1" ht="25.5" customHeight="1">
      <c r="B96" s="200"/>
      <c r="C96" s="201" t="s">
        <v>143</v>
      </c>
      <c r="D96" s="201" t="s">
        <v>121</v>
      </c>
      <c r="E96" s="202" t="s">
        <v>144</v>
      </c>
      <c r="F96" s="203" t="s">
        <v>145</v>
      </c>
      <c r="G96" s="204" t="s">
        <v>124</v>
      </c>
      <c r="H96" s="205">
        <v>1</v>
      </c>
      <c r="I96" s="206"/>
      <c r="J96" s="207">
        <f>ROUND(I96*H96,2)</f>
        <v>0</v>
      </c>
      <c r="K96" s="203" t="s">
        <v>5</v>
      </c>
      <c r="L96" s="46"/>
      <c r="M96" s="208" t="s">
        <v>5</v>
      </c>
      <c r="N96" s="209" t="s">
        <v>43</v>
      </c>
      <c r="O96" s="47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4" t="s">
        <v>125</v>
      </c>
      <c r="AT96" s="24" t="s">
        <v>121</v>
      </c>
      <c r="AU96" s="24" t="s">
        <v>82</v>
      </c>
      <c r="AY96" s="24" t="s">
        <v>118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4" t="s">
        <v>80</v>
      </c>
      <c r="BK96" s="212">
        <f>ROUND(I96*H96,2)</f>
        <v>0</v>
      </c>
      <c r="BL96" s="24" t="s">
        <v>125</v>
      </c>
      <c r="BM96" s="24" t="s">
        <v>146</v>
      </c>
    </row>
    <row r="97" s="10" customFormat="1" ht="29.88" customHeight="1">
      <c r="B97" s="187"/>
      <c r="D97" s="188" t="s">
        <v>71</v>
      </c>
      <c r="E97" s="198" t="s">
        <v>147</v>
      </c>
      <c r="F97" s="198" t="s">
        <v>148</v>
      </c>
      <c r="I97" s="190"/>
      <c r="J97" s="199">
        <f>BK97</f>
        <v>0</v>
      </c>
      <c r="L97" s="187"/>
      <c r="M97" s="192"/>
      <c r="N97" s="193"/>
      <c r="O97" s="193"/>
      <c r="P97" s="194">
        <f>SUM(P98:P144)</f>
        <v>0</v>
      </c>
      <c r="Q97" s="193"/>
      <c r="R97" s="194">
        <f>SUM(R98:R144)</f>
        <v>0</v>
      </c>
      <c r="S97" s="193"/>
      <c r="T97" s="195">
        <f>SUM(T98:T144)</f>
        <v>0</v>
      </c>
      <c r="AR97" s="188" t="s">
        <v>117</v>
      </c>
      <c r="AT97" s="196" t="s">
        <v>71</v>
      </c>
      <c r="AU97" s="196" t="s">
        <v>80</v>
      </c>
      <c r="AY97" s="188" t="s">
        <v>118</v>
      </c>
      <c r="BK97" s="197">
        <f>SUM(BK98:BK144)</f>
        <v>0</v>
      </c>
    </row>
    <row r="98" s="1" customFormat="1" ht="25.5" customHeight="1">
      <c r="B98" s="200"/>
      <c r="C98" s="201" t="s">
        <v>125</v>
      </c>
      <c r="D98" s="201" t="s">
        <v>121</v>
      </c>
      <c r="E98" s="202" t="s">
        <v>149</v>
      </c>
      <c r="F98" s="203" t="s">
        <v>150</v>
      </c>
      <c r="G98" s="204" t="s">
        <v>124</v>
      </c>
      <c r="H98" s="205">
        <v>1</v>
      </c>
      <c r="I98" s="206"/>
      <c r="J98" s="207">
        <f>ROUND(I98*H98,2)</f>
        <v>0</v>
      </c>
      <c r="K98" s="203" t="s">
        <v>5</v>
      </c>
      <c r="L98" s="46"/>
      <c r="M98" s="208" t="s">
        <v>5</v>
      </c>
      <c r="N98" s="209" t="s">
        <v>43</v>
      </c>
      <c r="O98" s="47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24" t="s">
        <v>125</v>
      </c>
      <c r="AT98" s="24" t="s">
        <v>121</v>
      </c>
      <c r="AU98" s="24" t="s">
        <v>82</v>
      </c>
      <c r="AY98" s="24" t="s">
        <v>118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24" t="s">
        <v>80</v>
      </c>
      <c r="BK98" s="212">
        <f>ROUND(I98*H98,2)</f>
        <v>0</v>
      </c>
      <c r="BL98" s="24" t="s">
        <v>125</v>
      </c>
      <c r="BM98" s="24" t="s">
        <v>151</v>
      </c>
    </row>
    <row r="99" s="1" customFormat="1" ht="38.25" customHeight="1">
      <c r="B99" s="200"/>
      <c r="C99" s="201" t="s">
        <v>117</v>
      </c>
      <c r="D99" s="201" t="s">
        <v>121</v>
      </c>
      <c r="E99" s="202" t="s">
        <v>152</v>
      </c>
      <c r="F99" s="203" t="s">
        <v>153</v>
      </c>
      <c r="G99" s="204" t="s">
        <v>124</v>
      </c>
      <c r="H99" s="205">
        <v>1</v>
      </c>
      <c r="I99" s="206"/>
      <c r="J99" s="207">
        <f>ROUND(I99*H99,2)</f>
        <v>0</v>
      </c>
      <c r="K99" s="203" t="s">
        <v>5</v>
      </c>
      <c r="L99" s="46"/>
      <c r="M99" s="208" t="s">
        <v>5</v>
      </c>
      <c r="N99" s="209" t="s">
        <v>43</v>
      </c>
      <c r="O99" s="47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24" t="s">
        <v>125</v>
      </c>
      <c r="AT99" s="24" t="s">
        <v>121</v>
      </c>
      <c r="AU99" s="24" t="s">
        <v>82</v>
      </c>
      <c r="AY99" s="24" t="s">
        <v>118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4" t="s">
        <v>80</v>
      </c>
      <c r="BK99" s="212">
        <f>ROUND(I99*H99,2)</f>
        <v>0</v>
      </c>
      <c r="BL99" s="24" t="s">
        <v>125</v>
      </c>
      <c r="BM99" s="24" t="s">
        <v>154</v>
      </c>
    </row>
    <row r="100" s="11" customFormat="1">
      <c r="B100" s="213"/>
      <c r="D100" s="214" t="s">
        <v>130</v>
      </c>
      <c r="E100" s="215" t="s">
        <v>5</v>
      </c>
      <c r="F100" s="216" t="s">
        <v>155</v>
      </c>
      <c r="H100" s="215" t="s">
        <v>5</v>
      </c>
      <c r="I100" s="217"/>
      <c r="L100" s="213"/>
      <c r="M100" s="218"/>
      <c r="N100" s="219"/>
      <c r="O100" s="219"/>
      <c r="P100" s="219"/>
      <c r="Q100" s="219"/>
      <c r="R100" s="219"/>
      <c r="S100" s="219"/>
      <c r="T100" s="220"/>
      <c r="AT100" s="215" t="s">
        <v>130</v>
      </c>
      <c r="AU100" s="215" t="s">
        <v>82</v>
      </c>
      <c r="AV100" s="11" t="s">
        <v>80</v>
      </c>
      <c r="AW100" s="11" t="s">
        <v>35</v>
      </c>
      <c r="AX100" s="11" t="s">
        <v>72</v>
      </c>
      <c r="AY100" s="215" t="s">
        <v>118</v>
      </c>
    </row>
    <row r="101" s="11" customFormat="1">
      <c r="B101" s="213"/>
      <c r="D101" s="214" t="s">
        <v>130</v>
      </c>
      <c r="E101" s="215" t="s">
        <v>5</v>
      </c>
      <c r="F101" s="216" t="s">
        <v>156</v>
      </c>
      <c r="H101" s="215" t="s">
        <v>5</v>
      </c>
      <c r="I101" s="217"/>
      <c r="L101" s="213"/>
      <c r="M101" s="218"/>
      <c r="N101" s="219"/>
      <c r="O101" s="219"/>
      <c r="P101" s="219"/>
      <c r="Q101" s="219"/>
      <c r="R101" s="219"/>
      <c r="S101" s="219"/>
      <c r="T101" s="220"/>
      <c r="AT101" s="215" t="s">
        <v>130</v>
      </c>
      <c r="AU101" s="215" t="s">
        <v>82</v>
      </c>
      <c r="AV101" s="11" t="s">
        <v>80</v>
      </c>
      <c r="AW101" s="11" t="s">
        <v>35</v>
      </c>
      <c r="AX101" s="11" t="s">
        <v>72</v>
      </c>
      <c r="AY101" s="215" t="s">
        <v>118</v>
      </c>
    </row>
    <row r="102" s="12" customFormat="1">
      <c r="B102" s="221"/>
      <c r="D102" s="214" t="s">
        <v>130</v>
      </c>
      <c r="E102" s="222" t="s">
        <v>5</v>
      </c>
      <c r="F102" s="223" t="s">
        <v>141</v>
      </c>
      <c r="H102" s="224">
        <v>1</v>
      </c>
      <c r="I102" s="225"/>
      <c r="L102" s="221"/>
      <c r="M102" s="226"/>
      <c r="N102" s="227"/>
      <c r="O102" s="227"/>
      <c r="P102" s="227"/>
      <c r="Q102" s="227"/>
      <c r="R102" s="227"/>
      <c r="S102" s="227"/>
      <c r="T102" s="228"/>
      <c r="AT102" s="222" t="s">
        <v>130</v>
      </c>
      <c r="AU102" s="222" t="s">
        <v>82</v>
      </c>
      <c r="AV102" s="12" t="s">
        <v>82</v>
      </c>
      <c r="AW102" s="12" t="s">
        <v>35</v>
      </c>
      <c r="AX102" s="12" t="s">
        <v>72</v>
      </c>
      <c r="AY102" s="222" t="s">
        <v>118</v>
      </c>
    </row>
    <row r="103" s="13" customFormat="1">
      <c r="B103" s="229"/>
      <c r="D103" s="214" t="s">
        <v>130</v>
      </c>
      <c r="E103" s="230" t="s">
        <v>5</v>
      </c>
      <c r="F103" s="231" t="s">
        <v>142</v>
      </c>
      <c r="H103" s="232">
        <v>1</v>
      </c>
      <c r="I103" s="233"/>
      <c r="L103" s="229"/>
      <c r="M103" s="234"/>
      <c r="N103" s="235"/>
      <c r="O103" s="235"/>
      <c r="P103" s="235"/>
      <c r="Q103" s="235"/>
      <c r="R103" s="235"/>
      <c r="S103" s="235"/>
      <c r="T103" s="236"/>
      <c r="AT103" s="230" t="s">
        <v>130</v>
      </c>
      <c r="AU103" s="230" t="s">
        <v>82</v>
      </c>
      <c r="AV103" s="13" t="s">
        <v>125</v>
      </c>
      <c r="AW103" s="13" t="s">
        <v>35</v>
      </c>
      <c r="AX103" s="13" t="s">
        <v>80</v>
      </c>
      <c r="AY103" s="230" t="s">
        <v>118</v>
      </c>
    </row>
    <row r="104" s="1" customFormat="1" ht="38.25" customHeight="1">
      <c r="B104" s="200"/>
      <c r="C104" s="201" t="s">
        <v>157</v>
      </c>
      <c r="D104" s="201" t="s">
        <v>121</v>
      </c>
      <c r="E104" s="202" t="s">
        <v>158</v>
      </c>
      <c r="F104" s="203" t="s">
        <v>159</v>
      </c>
      <c r="G104" s="204" t="s">
        <v>124</v>
      </c>
      <c r="H104" s="205">
        <v>1</v>
      </c>
      <c r="I104" s="206"/>
      <c r="J104" s="207">
        <f>ROUND(I104*H104,2)</f>
        <v>0</v>
      </c>
      <c r="K104" s="203" t="s">
        <v>5</v>
      </c>
      <c r="L104" s="46"/>
      <c r="M104" s="208" t="s">
        <v>5</v>
      </c>
      <c r="N104" s="209" t="s">
        <v>43</v>
      </c>
      <c r="O104" s="47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24" t="s">
        <v>125</v>
      </c>
      <c r="AT104" s="24" t="s">
        <v>121</v>
      </c>
      <c r="AU104" s="24" t="s">
        <v>82</v>
      </c>
      <c r="AY104" s="24" t="s">
        <v>118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4" t="s">
        <v>80</v>
      </c>
      <c r="BK104" s="212">
        <f>ROUND(I104*H104,2)</f>
        <v>0</v>
      </c>
      <c r="BL104" s="24" t="s">
        <v>125</v>
      </c>
      <c r="BM104" s="24" t="s">
        <v>160</v>
      </c>
    </row>
    <row r="105" s="11" customFormat="1">
      <c r="B105" s="213"/>
      <c r="D105" s="214" t="s">
        <v>130</v>
      </c>
      <c r="E105" s="215" t="s">
        <v>5</v>
      </c>
      <c r="F105" s="216" t="s">
        <v>155</v>
      </c>
      <c r="H105" s="215" t="s">
        <v>5</v>
      </c>
      <c r="I105" s="217"/>
      <c r="L105" s="213"/>
      <c r="M105" s="218"/>
      <c r="N105" s="219"/>
      <c r="O105" s="219"/>
      <c r="P105" s="219"/>
      <c r="Q105" s="219"/>
      <c r="R105" s="219"/>
      <c r="S105" s="219"/>
      <c r="T105" s="220"/>
      <c r="AT105" s="215" t="s">
        <v>130</v>
      </c>
      <c r="AU105" s="215" t="s">
        <v>82</v>
      </c>
      <c r="AV105" s="11" t="s">
        <v>80</v>
      </c>
      <c r="AW105" s="11" t="s">
        <v>35</v>
      </c>
      <c r="AX105" s="11" t="s">
        <v>72</v>
      </c>
      <c r="AY105" s="215" t="s">
        <v>118</v>
      </c>
    </row>
    <row r="106" s="11" customFormat="1">
      <c r="B106" s="213"/>
      <c r="D106" s="214" t="s">
        <v>130</v>
      </c>
      <c r="E106" s="215" t="s">
        <v>5</v>
      </c>
      <c r="F106" s="216" t="s">
        <v>156</v>
      </c>
      <c r="H106" s="215" t="s">
        <v>5</v>
      </c>
      <c r="I106" s="217"/>
      <c r="L106" s="213"/>
      <c r="M106" s="218"/>
      <c r="N106" s="219"/>
      <c r="O106" s="219"/>
      <c r="P106" s="219"/>
      <c r="Q106" s="219"/>
      <c r="R106" s="219"/>
      <c r="S106" s="219"/>
      <c r="T106" s="220"/>
      <c r="AT106" s="215" t="s">
        <v>130</v>
      </c>
      <c r="AU106" s="215" t="s">
        <v>82</v>
      </c>
      <c r="AV106" s="11" t="s">
        <v>80</v>
      </c>
      <c r="AW106" s="11" t="s">
        <v>35</v>
      </c>
      <c r="AX106" s="11" t="s">
        <v>72</v>
      </c>
      <c r="AY106" s="215" t="s">
        <v>118</v>
      </c>
    </row>
    <row r="107" s="12" customFormat="1">
      <c r="B107" s="221"/>
      <c r="D107" s="214" t="s">
        <v>130</v>
      </c>
      <c r="E107" s="222" t="s">
        <v>5</v>
      </c>
      <c r="F107" s="223" t="s">
        <v>141</v>
      </c>
      <c r="H107" s="224">
        <v>1</v>
      </c>
      <c r="I107" s="225"/>
      <c r="L107" s="221"/>
      <c r="M107" s="226"/>
      <c r="N107" s="227"/>
      <c r="O107" s="227"/>
      <c r="P107" s="227"/>
      <c r="Q107" s="227"/>
      <c r="R107" s="227"/>
      <c r="S107" s="227"/>
      <c r="T107" s="228"/>
      <c r="AT107" s="222" t="s">
        <v>130</v>
      </c>
      <c r="AU107" s="222" t="s">
        <v>82</v>
      </c>
      <c r="AV107" s="12" t="s">
        <v>82</v>
      </c>
      <c r="AW107" s="12" t="s">
        <v>35</v>
      </c>
      <c r="AX107" s="12" t="s">
        <v>72</v>
      </c>
      <c r="AY107" s="222" t="s">
        <v>118</v>
      </c>
    </row>
    <row r="108" s="13" customFormat="1">
      <c r="B108" s="229"/>
      <c r="D108" s="214" t="s">
        <v>130</v>
      </c>
      <c r="E108" s="230" t="s">
        <v>5</v>
      </c>
      <c r="F108" s="231" t="s">
        <v>142</v>
      </c>
      <c r="H108" s="232">
        <v>1</v>
      </c>
      <c r="I108" s="233"/>
      <c r="L108" s="229"/>
      <c r="M108" s="234"/>
      <c r="N108" s="235"/>
      <c r="O108" s="235"/>
      <c r="P108" s="235"/>
      <c r="Q108" s="235"/>
      <c r="R108" s="235"/>
      <c r="S108" s="235"/>
      <c r="T108" s="236"/>
      <c r="AT108" s="230" t="s">
        <v>130</v>
      </c>
      <c r="AU108" s="230" t="s">
        <v>82</v>
      </c>
      <c r="AV108" s="13" t="s">
        <v>125</v>
      </c>
      <c r="AW108" s="13" t="s">
        <v>35</v>
      </c>
      <c r="AX108" s="13" t="s">
        <v>80</v>
      </c>
      <c r="AY108" s="230" t="s">
        <v>118</v>
      </c>
    </row>
    <row r="109" s="1" customFormat="1" ht="16.5" customHeight="1">
      <c r="B109" s="200"/>
      <c r="C109" s="201" t="s">
        <v>161</v>
      </c>
      <c r="D109" s="201" t="s">
        <v>121</v>
      </c>
      <c r="E109" s="202" t="s">
        <v>162</v>
      </c>
      <c r="F109" s="203" t="s">
        <v>163</v>
      </c>
      <c r="G109" s="204" t="s">
        <v>124</v>
      </c>
      <c r="H109" s="205">
        <v>1</v>
      </c>
      <c r="I109" s="206"/>
      <c r="J109" s="207">
        <f>ROUND(I109*H109,2)</f>
        <v>0</v>
      </c>
      <c r="K109" s="203" t="s">
        <v>5</v>
      </c>
      <c r="L109" s="46"/>
      <c r="M109" s="208" t="s">
        <v>5</v>
      </c>
      <c r="N109" s="209" t="s">
        <v>43</v>
      </c>
      <c r="O109" s="47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24" t="s">
        <v>125</v>
      </c>
      <c r="AT109" s="24" t="s">
        <v>121</v>
      </c>
      <c r="AU109" s="24" t="s">
        <v>82</v>
      </c>
      <c r="AY109" s="24" t="s">
        <v>118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4" t="s">
        <v>80</v>
      </c>
      <c r="BK109" s="212">
        <f>ROUND(I109*H109,2)</f>
        <v>0</v>
      </c>
      <c r="BL109" s="24" t="s">
        <v>125</v>
      </c>
      <c r="BM109" s="24" t="s">
        <v>164</v>
      </c>
    </row>
    <row r="110" s="11" customFormat="1">
      <c r="B110" s="213"/>
      <c r="D110" s="214" t="s">
        <v>130</v>
      </c>
      <c r="E110" s="215" t="s">
        <v>5</v>
      </c>
      <c r="F110" s="216" t="s">
        <v>165</v>
      </c>
      <c r="H110" s="215" t="s">
        <v>5</v>
      </c>
      <c r="I110" s="217"/>
      <c r="L110" s="213"/>
      <c r="M110" s="218"/>
      <c r="N110" s="219"/>
      <c r="O110" s="219"/>
      <c r="P110" s="219"/>
      <c r="Q110" s="219"/>
      <c r="R110" s="219"/>
      <c r="S110" s="219"/>
      <c r="T110" s="220"/>
      <c r="AT110" s="215" t="s">
        <v>130</v>
      </c>
      <c r="AU110" s="215" t="s">
        <v>82</v>
      </c>
      <c r="AV110" s="11" t="s">
        <v>80</v>
      </c>
      <c r="AW110" s="11" t="s">
        <v>35</v>
      </c>
      <c r="AX110" s="11" t="s">
        <v>72</v>
      </c>
      <c r="AY110" s="215" t="s">
        <v>118</v>
      </c>
    </row>
    <row r="111" s="11" customFormat="1">
      <c r="B111" s="213"/>
      <c r="D111" s="214" t="s">
        <v>130</v>
      </c>
      <c r="E111" s="215" t="s">
        <v>5</v>
      </c>
      <c r="F111" s="216" t="s">
        <v>166</v>
      </c>
      <c r="H111" s="215" t="s">
        <v>5</v>
      </c>
      <c r="I111" s="217"/>
      <c r="L111" s="213"/>
      <c r="M111" s="218"/>
      <c r="N111" s="219"/>
      <c r="O111" s="219"/>
      <c r="P111" s="219"/>
      <c r="Q111" s="219"/>
      <c r="R111" s="219"/>
      <c r="S111" s="219"/>
      <c r="T111" s="220"/>
      <c r="AT111" s="215" t="s">
        <v>130</v>
      </c>
      <c r="AU111" s="215" t="s">
        <v>82</v>
      </c>
      <c r="AV111" s="11" t="s">
        <v>80</v>
      </c>
      <c r="AW111" s="11" t="s">
        <v>35</v>
      </c>
      <c r="AX111" s="11" t="s">
        <v>72</v>
      </c>
      <c r="AY111" s="215" t="s">
        <v>118</v>
      </c>
    </row>
    <row r="112" s="12" customFormat="1">
      <c r="B112" s="221"/>
      <c r="D112" s="214" t="s">
        <v>130</v>
      </c>
      <c r="E112" s="222" t="s">
        <v>5</v>
      </c>
      <c r="F112" s="223" t="s">
        <v>141</v>
      </c>
      <c r="H112" s="224">
        <v>1</v>
      </c>
      <c r="I112" s="225"/>
      <c r="L112" s="221"/>
      <c r="M112" s="226"/>
      <c r="N112" s="227"/>
      <c r="O112" s="227"/>
      <c r="P112" s="227"/>
      <c r="Q112" s="227"/>
      <c r="R112" s="227"/>
      <c r="S112" s="227"/>
      <c r="T112" s="228"/>
      <c r="AT112" s="222" t="s">
        <v>130</v>
      </c>
      <c r="AU112" s="222" t="s">
        <v>82</v>
      </c>
      <c r="AV112" s="12" t="s">
        <v>82</v>
      </c>
      <c r="AW112" s="12" t="s">
        <v>35</v>
      </c>
      <c r="AX112" s="12" t="s">
        <v>72</v>
      </c>
      <c r="AY112" s="222" t="s">
        <v>118</v>
      </c>
    </row>
    <row r="113" s="13" customFormat="1">
      <c r="B113" s="229"/>
      <c r="D113" s="214" t="s">
        <v>130</v>
      </c>
      <c r="E113" s="230" t="s">
        <v>5</v>
      </c>
      <c r="F113" s="231" t="s">
        <v>142</v>
      </c>
      <c r="H113" s="232">
        <v>1</v>
      </c>
      <c r="I113" s="233"/>
      <c r="L113" s="229"/>
      <c r="M113" s="234"/>
      <c r="N113" s="235"/>
      <c r="O113" s="235"/>
      <c r="P113" s="235"/>
      <c r="Q113" s="235"/>
      <c r="R113" s="235"/>
      <c r="S113" s="235"/>
      <c r="T113" s="236"/>
      <c r="AT113" s="230" t="s">
        <v>130</v>
      </c>
      <c r="AU113" s="230" t="s">
        <v>82</v>
      </c>
      <c r="AV113" s="13" t="s">
        <v>125</v>
      </c>
      <c r="AW113" s="13" t="s">
        <v>35</v>
      </c>
      <c r="AX113" s="13" t="s">
        <v>80</v>
      </c>
      <c r="AY113" s="230" t="s">
        <v>118</v>
      </c>
    </row>
    <row r="114" s="1" customFormat="1" ht="25.5" customHeight="1">
      <c r="B114" s="200"/>
      <c r="C114" s="201" t="s">
        <v>167</v>
      </c>
      <c r="D114" s="201" t="s">
        <v>121</v>
      </c>
      <c r="E114" s="202" t="s">
        <v>168</v>
      </c>
      <c r="F114" s="203" t="s">
        <v>169</v>
      </c>
      <c r="G114" s="204" t="s">
        <v>124</v>
      </c>
      <c r="H114" s="205">
        <v>1</v>
      </c>
      <c r="I114" s="206"/>
      <c r="J114" s="207">
        <f>ROUND(I114*H114,2)</f>
        <v>0</v>
      </c>
      <c r="K114" s="203" t="s">
        <v>5</v>
      </c>
      <c r="L114" s="46"/>
      <c r="M114" s="208" t="s">
        <v>5</v>
      </c>
      <c r="N114" s="209" t="s">
        <v>43</v>
      </c>
      <c r="O114" s="47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24" t="s">
        <v>125</v>
      </c>
      <c r="AT114" s="24" t="s">
        <v>121</v>
      </c>
      <c r="AU114" s="24" t="s">
        <v>82</v>
      </c>
      <c r="AY114" s="24" t="s">
        <v>118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4" t="s">
        <v>80</v>
      </c>
      <c r="BK114" s="212">
        <f>ROUND(I114*H114,2)</f>
        <v>0</v>
      </c>
      <c r="BL114" s="24" t="s">
        <v>125</v>
      </c>
      <c r="BM114" s="24" t="s">
        <v>170</v>
      </c>
    </row>
    <row r="115" s="1" customFormat="1" ht="38.25" customHeight="1">
      <c r="B115" s="200"/>
      <c r="C115" s="201" t="s">
        <v>171</v>
      </c>
      <c r="D115" s="201" t="s">
        <v>121</v>
      </c>
      <c r="E115" s="202" t="s">
        <v>172</v>
      </c>
      <c r="F115" s="203" t="s">
        <v>173</v>
      </c>
      <c r="G115" s="204" t="s">
        <v>124</v>
      </c>
      <c r="H115" s="205">
        <v>1</v>
      </c>
      <c r="I115" s="206"/>
      <c r="J115" s="207">
        <f>ROUND(I115*H115,2)</f>
        <v>0</v>
      </c>
      <c r="K115" s="203" t="s">
        <v>5</v>
      </c>
      <c r="L115" s="46"/>
      <c r="M115" s="208" t="s">
        <v>5</v>
      </c>
      <c r="N115" s="209" t="s">
        <v>43</v>
      </c>
      <c r="O115" s="47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24" t="s">
        <v>125</v>
      </c>
      <c r="AT115" s="24" t="s">
        <v>121</v>
      </c>
      <c r="AU115" s="24" t="s">
        <v>82</v>
      </c>
      <c r="AY115" s="24" t="s">
        <v>118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4" t="s">
        <v>80</v>
      </c>
      <c r="BK115" s="212">
        <f>ROUND(I115*H115,2)</f>
        <v>0</v>
      </c>
      <c r="BL115" s="24" t="s">
        <v>125</v>
      </c>
      <c r="BM115" s="24" t="s">
        <v>174</v>
      </c>
    </row>
    <row r="116" s="1" customFormat="1" ht="25.5" customHeight="1">
      <c r="B116" s="200"/>
      <c r="C116" s="201" t="s">
        <v>175</v>
      </c>
      <c r="D116" s="201" t="s">
        <v>121</v>
      </c>
      <c r="E116" s="202" t="s">
        <v>176</v>
      </c>
      <c r="F116" s="203" t="s">
        <v>177</v>
      </c>
      <c r="G116" s="204" t="s">
        <v>124</v>
      </c>
      <c r="H116" s="205">
        <v>1</v>
      </c>
      <c r="I116" s="206"/>
      <c r="J116" s="207">
        <f>ROUND(I116*H116,2)</f>
        <v>0</v>
      </c>
      <c r="K116" s="203" t="s">
        <v>5</v>
      </c>
      <c r="L116" s="46"/>
      <c r="M116" s="208" t="s">
        <v>5</v>
      </c>
      <c r="N116" s="209" t="s">
        <v>43</v>
      </c>
      <c r="O116" s="47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24" t="s">
        <v>125</v>
      </c>
      <c r="AT116" s="24" t="s">
        <v>121</v>
      </c>
      <c r="AU116" s="24" t="s">
        <v>82</v>
      </c>
      <c r="AY116" s="24" t="s">
        <v>118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4" t="s">
        <v>80</v>
      </c>
      <c r="BK116" s="212">
        <f>ROUND(I116*H116,2)</f>
        <v>0</v>
      </c>
      <c r="BL116" s="24" t="s">
        <v>125</v>
      </c>
      <c r="BM116" s="24" t="s">
        <v>178</v>
      </c>
    </row>
    <row r="117" s="1" customFormat="1" ht="51" customHeight="1">
      <c r="B117" s="200"/>
      <c r="C117" s="201" t="s">
        <v>179</v>
      </c>
      <c r="D117" s="201" t="s">
        <v>121</v>
      </c>
      <c r="E117" s="202" t="s">
        <v>180</v>
      </c>
      <c r="F117" s="203" t="s">
        <v>181</v>
      </c>
      <c r="G117" s="204" t="s">
        <v>124</v>
      </c>
      <c r="H117" s="205">
        <v>1</v>
      </c>
      <c r="I117" s="206"/>
      <c r="J117" s="207">
        <f>ROUND(I117*H117,2)</f>
        <v>0</v>
      </c>
      <c r="K117" s="203" t="s">
        <v>5</v>
      </c>
      <c r="L117" s="46"/>
      <c r="M117" s="208" t="s">
        <v>5</v>
      </c>
      <c r="N117" s="209" t="s">
        <v>43</v>
      </c>
      <c r="O117" s="47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24" t="s">
        <v>125</v>
      </c>
      <c r="AT117" s="24" t="s">
        <v>121</v>
      </c>
      <c r="AU117" s="24" t="s">
        <v>82</v>
      </c>
      <c r="AY117" s="24" t="s">
        <v>118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4" t="s">
        <v>80</v>
      </c>
      <c r="BK117" s="212">
        <f>ROUND(I117*H117,2)</f>
        <v>0</v>
      </c>
      <c r="BL117" s="24" t="s">
        <v>125</v>
      </c>
      <c r="BM117" s="24" t="s">
        <v>182</v>
      </c>
    </row>
    <row r="118" s="1" customFormat="1" ht="38.25" customHeight="1">
      <c r="B118" s="200"/>
      <c r="C118" s="201" t="s">
        <v>183</v>
      </c>
      <c r="D118" s="201" t="s">
        <v>121</v>
      </c>
      <c r="E118" s="202" t="s">
        <v>184</v>
      </c>
      <c r="F118" s="203" t="s">
        <v>185</v>
      </c>
      <c r="G118" s="204" t="s">
        <v>124</v>
      </c>
      <c r="H118" s="205">
        <v>1</v>
      </c>
      <c r="I118" s="206"/>
      <c r="J118" s="207">
        <f>ROUND(I118*H118,2)</f>
        <v>0</v>
      </c>
      <c r="K118" s="203" t="s">
        <v>5</v>
      </c>
      <c r="L118" s="46"/>
      <c r="M118" s="208" t="s">
        <v>5</v>
      </c>
      <c r="N118" s="209" t="s">
        <v>43</v>
      </c>
      <c r="O118" s="47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AR118" s="24" t="s">
        <v>125</v>
      </c>
      <c r="AT118" s="24" t="s">
        <v>121</v>
      </c>
      <c r="AU118" s="24" t="s">
        <v>82</v>
      </c>
      <c r="AY118" s="24" t="s">
        <v>118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4" t="s">
        <v>80</v>
      </c>
      <c r="BK118" s="212">
        <f>ROUND(I118*H118,2)</f>
        <v>0</v>
      </c>
      <c r="BL118" s="24" t="s">
        <v>125</v>
      </c>
      <c r="BM118" s="24" t="s">
        <v>186</v>
      </c>
    </row>
    <row r="119" s="1" customFormat="1" ht="25.5" customHeight="1">
      <c r="B119" s="200"/>
      <c r="C119" s="201" t="s">
        <v>187</v>
      </c>
      <c r="D119" s="201" t="s">
        <v>121</v>
      </c>
      <c r="E119" s="202" t="s">
        <v>188</v>
      </c>
      <c r="F119" s="203" t="s">
        <v>189</v>
      </c>
      <c r="G119" s="204" t="s">
        <v>124</v>
      </c>
      <c r="H119" s="205">
        <v>1</v>
      </c>
      <c r="I119" s="206"/>
      <c r="J119" s="207">
        <f>ROUND(I119*H119,2)</f>
        <v>0</v>
      </c>
      <c r="K119" s="203" t="s">
        <v>5</v>
      </c>
      <c r="L119" s="46"/>
      <c r="M119" s="208" t="s">
        <v>5</v>
      </c>
      <c r="N119" s="209" t="s">
        <v>43</v>
      </c>
      <c r="O119" s="47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24" t="s">
        <v>125</v>
      </c>
      <c r="AT119" s="24" t="s">
        <v>121</v>
      </c>
      <c r="AU119" s="24" t="s">
        <v>82</v>
      </c>
      <c r="AY119" s="24" t="s">
        <v>118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4" t="s">
        <v>80</v>
      </c>
      <c r="BK119" s="212">
        <f>ROUND(I119*H119,2)</f>
        <v>0</v>
      </c>
      <c r="BL119" s="24" t="s">
        <v>125</v>
      </c>
      <c r="BM119" s="24" t="s">
        <v>190</v>
      </c>
    </row>
    <row r="120" s="1" customFormat="1" ht="16.5" customHeight="1">
      <c r="B120" s="200"/>
      <c r="C120" s="201" t="s">
        <v>191</v>
      </c>
      <c r="D120" s="201" t="s">
        <v>121</v>
      </c>
      <c r="E120" s="202" t="s">
        <v>192</v>
      </c>
      <c r="F120" s="203" t="s">
        <v>193</v>
      </c>
      <c r="G120" s="204" t="s">
        <v>124</v>
      </c>
      <c r="H120" s="205">
        <v>1</v>
      </c>
      <c r="I120" s="206"/>
      <c r="J120" s="207">
        <f>ROUND(I120*H120,2)</f>
        <v>0</v>
      </c>
      <c r="K120" s="203" t="s">
        <v>5</v>
      </c>
      <c r="L120" s="46"/>
      <c r="M120" s="208" t="s">
        <v>5</v>
      </c>
      <c r="N120" s="209" t="s">
        <v>43</v>
      </c>
      <c r="O120" s="47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AR120" s="24" t="s">
        <v>125</v>
      </c>
      <c r="AT120" s="24" t="s">
        <v>121</v>
      </c>
      <c r="AU120" s="24" t="s">
        <v>82</v>
      </c>
      <c r="AY120" s="24" t="s">
        <v>118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24" t="s">
        <v>80</v>
      </c>
      <c r="BK120" s="212">
        <f>ROUND(I120*H120,2)</f>
        <v>0</v>
      </c>
      <c r="BL120" s="24" t="s">
        <v>125</v>
      </c>
      <c r="BM120" s="24" t="s">
        <v>194</v>
      </c>
    </row>
    <row r="121" s="11" customFormat="1">
      <c r="B121" s="213"/>
      <c r="D121" s="214" t="s">
        <v>130</v>
      </c>
      <c r="E121" s="215" t="s">
        <v>5</v>
      </c>
      <c r="F121" s="216" t="s">
        <v>195</v>
      </c>
      <c r="H121" s="215" t="s">
        <v>5</v>
      </c>
      <c r="I121" s="217"/>
      <c r="L121" s="213"/>
      <c r="M121" s="218"/>
      <c r="N121" s="219"/>
      <c r="O121" s="219"/>
      <c r="P121" s="219"/>
      <c r="Q121" s="219"/>
      <c r="R121" s="219"/>
      <c r="S121" s="219"/>
      <c r="T121" s="220"/>
      <c r="AT121" s="215" t="s">
        <v>130</v>
      </c>
      <c r="AU121" s="215" t="s">
        <v>82</v>
      </c>
      <c r="AV121" s="11" t="s">
        <v>80</v>
      </c>
      <c r="AW121" s="11" t="s">
        <v>35</v>
      </c>
      <c r="AX121" s="11" t="s">
        <v>72</v>
      </c>
      <c r="AY121" s="215" t="s">
        <v>118</v>
      </c>
    </row>
    <row r="122" s="11" customFormat="1">
      <c r="B122" s="213"/>
      <c r="D122" s="214" t="s">
        <v>130</v>
      </c>
      <c r="E122" s="215" t="s">
        <v>5</v>
      </c>
      <c r="F122" s="216" t="s">
        <v>196</v>
      </c>
      <c r="H122" s="215" t="s">
        <v>5</v>
      </c>
      <c r="I122" s="217"/>
      <c r="L122" s="213"/>
      <c r="M122" s="218"/>
      <c r="N122" s="219"/>
      <c r="O122" s="219"/>
      <c r="P122" s="219"/>
      <c r="Q122" s="219"/>
      <c r="R122" s="219"/>
      <c r="S122" s="219"/>
      <c r="T122" s="220"/>
      <c r="AT122" s="215" t="s">
        <v>130</v>
      </c>
      <c r="AU122" s="215" t="s">
        <v>82</v>
      </c>
      <c r="AV122" s="11" t="s">
        <v>80</v>
      </c>
      <c r="AW122" s="11" t="s">
        <v>35</v>
      </c>
      <c r="AX122" s="11" t="s">
        <v>72</v>
      </c>
      <c r="AY122" s="215" t="s">
        <v>118</v>
      </c>
    </row>
    <row r="123" s="11" customFormat="1">
      <c r="B123" s="213"/>
      <c r="D123" s="214" t="s">
        <v>130</v>
      </c>
      <c r="E123" s="215" t="s">
        <v>5</v>
      </c>
      <c r="F123" s="216" t="s">
        <v>197</v>
      </c>
      <c r="H123" s="215" t="s">
        <v>5</v>
      </c>
      <c r="I123" s="217"/>
      <c r="L123" s="213"/>
      <c r="M123" s="218"/>
      <c r="N123" s="219"/>
      <c r="O123" s="219"/>
      <c r="P123" s="219"/>
      <c r="Q123" s="219"/>
      <c r="R123" s="219"/>
      <c r="S123" s="219"/>
      <c r="T123" s="220"/>
      <c r="AT123" s="215" t="s">
        <v>130</v>
      </c>
      <c r="AU123" s="215" t="s">
        <v>82</v>
      </c>
      <c r="AV123" s="11" t="s">
        <v>80</v>
      </c>
      <c r="AW123" s="11" t="s">
        <v>35</v>
      </c>
      <c r="AX123" s="11" t="s">
        <v>72</v>
      </c>
      <c r="AY123" s="215" t="s">
        <v>118</v>
      </c>
    </row>
    <row r="124" s="12" customFormat="1">
      <c r="B124" s="221"/>
      <c r="D124" s="214" t="s">
        <v>130</v>
      </c>
      <c r="E124" s="222" t="s">
        <v>5</v>
      </c>
      <c r="F124" s="223" t="s">
        <v>80</v>
      </c>
      <c r="H124" s="224">
        <v>1</v>
      </c>
      <c r="I124" s="225"/>
      <c r="L124" s="221"/>
      <c r="M124" s="226"/>
      <c r="N124" s="227"/>
      <c r="O124" s="227"/>
      <c r="P124" s="227"/>
      <c r="Q124" s="227"/>
      <c r="R124" s="227"/>
      <c r="S124" s="227"/>
      <c r="T124" s="228"/>
      <c r="AT124" s="222" t="s">
        <v>130</v>
      </c>
      <c r="AU124" s="222" t="s">
        <v>82</v>
      </c>
      <c r="AV124" s="12" t="s">
        <v>82</v>
      </c>
      <c r="AW124" s="12" t="s">
        <v>35</v>
      </c>
      <c r="AX124" s="12" t="s">
        <v>80</v>
      </c>
      <c r="AY124" s="222" t="s">
        <v>118</v>
      </c>
    </row>
    <row r="125" s="12" customFormat="1">
      <c r="B125" s="221"/>
      <c r="D125" s="214" t="s">
        <v>130</v>
      </c>
      <c r="E125" s="222" t="s">
        <v>5</v>
      </c>
      <c r="F125" s="223" t="s">
        <v>5</v>
      </c>
      <c r="H125" s="224">
        <v>0</v>
      </c>
      <c r="I125" s="225"/>
      <c r="L125" s="221"/>
      <c r="M125" s="226"/>
      <c r="N125" s="227"/>
      <c r="O125" s="227"/>
      <c r="P125" s="227"/>
      <c r="Q125" s="227"/>
      <c r="R125" s="227"/>
      <c r="S125" s="227"/>
      <c r="T125" s="228"/>
      <c r="AT125" s="222" t="s">
        <v>130</v>
      </c>
      <c r="AU125" s="222" t="s">
        <v>82</v>
      </c>
      <c r="AV125" s="12" t="s">
        <v>82</v>
      </c>
      <c r="AW125" s="12" t="s">
        <v>35</v>
      </c>
      <c r="AX125" s="12" t="s">
        <v>72</v>
      </c>
      <c r="AY125" s="222" t="s">
        <v>118</v>
      </c>
    </row>
    <row r="126" s="12" customFormat="1">
      <c r="B126" s="221"/>
      <c r="D126" s="214" t="s">
        <v>130</v>
      </c>
      <c r="E126" s="222" t="s">
        <v>5</v>
      </c>
      <c r="F126" s="223" t="s">
        <v>5</v>
      </c>
      <c r="H126" s="224">
        <v>0</v>
      </c>
      <c r="I126" s="225"/>
      <c r="L126" s="221"/>
      <c r="M126" s="226"/>
      <c r="N126" s="227"/>
      <c r="O126" s="227"/>
      <c r="P126" s="227"/>
      <c r="Q126" s="227"/>
      <c r="R126" s="227"/>
      <c r="S126" s="227"/>
      <c r="T126" s="228"/>
      <c r="AT126" s="222" t="s">
        <v>130</v>
      </c>
      <c r="AU126" s="222" t="s">
        <v>82</v>
      </c>
      <c r="AV126" s="12" t="s">
        <v>82</v>
      </c>
      <c r="AW126" s="12" t="s">
        <v>35</v>
      </c>
      <c r="AX126" s="12" t="s">
        <v>72</v>
      </c>
      <c r="AY126" s="222" t="s">
        <v>118</v>
      </c>
    </row>
    <row r="127" s="12" customFormat="1">
      <c r="B127" s="221"/>
      <c r="D127" s="214" t="s">
        <v>130</v>
      </c>
      <c r="E127" s="222" t="s">
        <v>5</v>
      </c>
      <c r="F127" s="223" t="s">
        <v>5</v>
      </c>
      <c r="H127" s="224">
        <v>0</v>
      </c>
      <c r="I127" s="225"/>
      <c r="L127" s="221"/>
      <c r="M127" s="226"/>
      <c r="N127" s="227"/>
      <c r="O127" s="227"/>
      <c r="P127" s="227"/>
      <c r="Q127" s="227"/>
      <c r="R127" s="227"/>
      <c r="S127" s="227"/>
      <c r="T127" s="228"/>
      <c r="AT127" s="222" t="s">
        <v>130</v>
      </c>
      <c r="AU127" s="222" t="s">
        <v>82</v>
      </c>
      <c r="AV127" s="12" t="s">
        <v>82</v>
      </c>
      <c r="AW127" s="12" t="s">
        <v>35</v>
      </c>
      <c r="AX127" s="12" t="s">
        <v>72</v>
      </c>
      <c r="AY127" s="222" t="s">
        <v>118</v>
      </c>
    </row>
    <row r="128" s="12" customFormat="1">
      <c r="B128" s="221"/>
      <c r="D128" s="214" t="s">
        <v>130</v>
      </c>
      <c r="E128" s="222" t="s">
        <v>5</v>
      </c>
      <c r="F128" s="223" t="s">
        <v>5</v>
      </c>
      <c r="H128" s="224">
        <v>0</v>
      </c>
      <c r="I128" s="225"/>
      <c r="L128" s="221"/>
      <c r="M128" s="226"/>
      <c r="N128" s="227"/>
      <c r="O128" s="227"/>
      <c r="P128" s="227"/>
      <c r="Q128" s="227"/>
      <c r="R128" s="227"/>
      <c r="S128" s="227"/>
      <c r="T128" s="228"/>
      <c r="AT128" s="222" t="s">
        <v>130</v>
      </c>
      <c r="AU128" s="222" t="s">
        <v>82</v>
      </c>
      <c r="AV128" s="12" t="s">
        <v>82</v>
      </c>
      <c r="AW128" s="12" t="s">
        <v>35</v>
      </c>
      <c r="AX128" s="12" t="s">
        <v>72</v>
      </c>
      <c r="AY128" s="222" t="s">
        <v>118</v>
      </c>
    </row>
    <row r="129" s="12" customFormat="1">
      <c r="B129" s="221"/>
      <c r="D129" s="214" t="s">
        <v>130</v>
      </c>
      <c r="E129" s="222" t="s">
        <v>5</v>
      </c>
      <c r="F129" s="223" t="s">
        <v>5</v>
      </c>
      <c r="H129" s="224">
        <v>0</v>
      </c>
      <c r="I129" s="225"/>
      <c r="L129" s="221"/>
      <c r="M129" s="226"/>
      <c r="N129" s="227"/>
      <c r="O129" s="227"/>
      <c r="P129" s="227"/>
      <c r="Q129" s="227"/>
      <c r="R129" s="227"/>
      <c r="S129" s="227"/>
      <c r="T129" s="228"/>
      <c r="AT129" s="222" t="s">
        <v>130</v>
      </c>
      <c r="AU129" s="222" t="s">
        <v>82</v>
      </c>
      <c r="AV129" s="12" t="s">
        <v>82</v>
      </c>
      <c r="AW129" s="12" t="s">
        <v>35</v>
      </c>
      <c r="AX129" s="12" t="s">
        <v>72</v>
      </c>
      <c r="AY129" s="222" t="s">
        <v>118</v>
      </c>
    </row>
    <row r="130" s="12" customFormat="1">
      <c r="B130" s="221"/>
      <c r="D130" s="214" t="s">
        <v>130</v>
      </c>
      <c r="E130" s="222" t="s">
        <v>5</v>
      </c>
      <c r="F130" s="223" t="s">
        <v>5</v>
      </c>
      <c r="H130" s="224">
        <v>0</v>
      </c>
      <c r="I130" s="225"/>
      <c r="L130" s="221"/>
      <c r="M130" s="226"/>
      <c r="N130" s="227"/>
      <c r="O130" s="227"/>
      <c r="P130" s="227"/>
      <c r="Q130" s="227"/>
      <c r="R130" s="227"/>
      <c r="S130" s="227"/>
      <c r="T130" s="228"/>
      <c r="AT130" s="222" t="s">
        <v>130</v>
      </c>
      <c r="AU130" s="222" t="s">
        <v>82</v>
      </c>
      <c r="AV130" s="12" t="s">
        <v>82</v>
      </c>
      <c r="AW130" s="12" t="s">
        <v>35</v>
      </c>
      <c r="AX130" s="12" t="s">
        <v>72</v>
      </c>
      <c r="AY130" s="222" t="s">
        <v>118</v>
      </c>
    </row>
    <row r="131" s="12" customFormat="1">
      <c r="B131" s="221"/>
      <c r="D131" s="214" t="s">
        <v>130</v>
      </c>
      <c r="E131" s="222" t="s">
        <v>5</v>
      </c>
      <c r="F131" s="223" t="s">
        <v>5</v>
      </c>
      <c r="H131" s="224">
        <v>0</v>
      </c>
      <c r="I131" s="225"/>
      <c r="L131" s="221"/>
      <c r="M131" s="226"/>
      <c r="N131" s="227"/>
      <c r="O131" s="227"/>
      <c r="P131" s="227"/>
      <c r="Q131" s="227"/>
      <c r="R131" s="227"/>
      <c r="S131" s="227"/>
      <c r="T131" s="228"/>
      <c r="AT131" s="222" t="s">
        <v>130</v>
      </c>
      <c r="AU131" s="222" t="s">
        <v>82</v>
      </c>
      <c r="AV131" s="12" t="s">
        <v>82</v>
      </c>
      <c r="AW131" s="12" t="s">
        <v>35</v>
      </c>
      <c r="AX131" s="12" t="s">
        <v>72</v>
      </c>
      <c r="AY131" s="222" t="s">
        <v>118</v>
      </c>
    </row>
    <row r="132" s="12" customFormat="1">
      <c r="B132" s="221"/>
      <c r="D132" s="214" t="s">
        <v>130</v>
      </c>
      <c r="E132" s="222" t="s">
        <v>5</v>
      </c>
      <c r="F132" s="223" t="s">
        <v>5</v>
      </c>
      <c r="H132" s="224">
        <v>0</v>
      </c>
      <c r="I132" s="225"/>
      <c r="L132" s="221"/>
      <c r="M132" s="226"/>
      <c r="N132" s="227"/>
      <c r="O132" s="227"/>
      <c r="P132" s="227"/>
      <c r="Q132" s="227"/>
      <c r="R132" s="227"/>
      <c r="S132" s="227"/>
      <c r="T132" s="228"/>
      <c r="AT132" s="222" t="s">
        <v>130</v>
      </c>
      <c r="AU132" s="222" t="s">
        <v>82</v>
      </c>
      <c r="AV132" s="12" t="s">
        <v>82</v>
      </c>
      <c r="AW132" s="12" t="s">
        <v>35</v>
      </c>
      <c r="AX132" s="12" t="s">
        <v>72</v>
      </c>
      <c r="AY132" s="222" t="s">
        <v>118</v>
      </c>
    </row>
    <row r="133" s="1" customFormat="1" ht="25.5" customHeight="1">
      <c r="B133" s="200"/>
      <c r="C133" s="201" t="s">
        <v>11</v>
      </c>
      <c r="D133" s="201" t="s">
        <v>121</v>
      </c>
      <c r="E133" s="202" t="s">
        <v>198</v>
      </c>
      <c r="F133" s="203" t="s">
        <v>199</v>
      </c>
      <c r="G133" s="204" t="s">
        <v>124</v>
      </c>
      <c r="H133" s="205">
        <v>2</v>
      </c>
      <c r="I133" s="206"/>
      <c r="J133" s="207">
        <f>ROUND(I133*H133,2)</f>
        <v>0</v>
      </c>
      <c r="K133" s="203" t="s">
        <v>5</v>
      </c>
      <c r="L133" s="46"/>
      <c r="M133" s="208" t="s">
        <v>5</v>
      </c>
      <c r="N133" s="209" t="s">
        <v>43</v>
      </c>
      <c r="O133" s="47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AR133" s="24" t="s">
        <v>125</v>
      </c>
      <c r="AT133" s="24" t="s">
        <v>121</v>
      </c>
      <c r="AU133" s="24" t="s">
        <v>82</v>
      </c>
      <c r="AY133" s="24" t="s">
        <v>118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4" t="s">
        <v>80</v>
      </c>
      <c r="BK133" s="212">
        <f>ROUND(I133*H133,2)</f>
        <v>0</v>
      </c>
      <c r="BL133" s="24" t="s">
        <v>125</v>
      </c>
      <c r="BM133" s="24" t="s">
        <v>200</v>
      </c>
    </row>
    <row r="134" s="1" customFormat="1" ht="38.25" customHeight="1">
      <c r="B134" s="200"/>
      <c r="C134" s="201" t="s">
        <v>201</v>
      </c>
      <c r="D134" s="201" t="s">
        <v>121</v>
      </c>
      <c r="E134" s="202" t="s">
        <v>202</v>
      </c>
      <c r="F134" s="203" t="s">
        <v>203</v>
      </c>
      <c r="G134" s="204" t="s">
        <v>124</v>
      </c>
      <c r="H134" s="205">
        <v>1</v>
      </c>
      <c r="I134" s="206"/>
      <c r="J134" s="207">
        <f>ROUND(I134*H134,2)</f>
        <v>0</v>
      </c>
      <c r="K134" s="203" t="s">
        <v>5</v>
      </c>
      <c r="L134" s="46"/>
      <c r="M134" s="208" t="s">
        <v>5</v>
      </c>
      <c r="N134" s="209" t="s">
        <v>43</v>
      </c>
      <c r="O134" s="47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24" t="s">
        <v>125</v>
      </c>
      <c r="AT134" s="24" t="s">
        <v>121</v>
      </c>
      <c r="AU134" s="24" t="s">
        <v>82</v>
      </c>
      <c r="AY134" s="24" t="s">
        <v>118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24" t="s">
        <v>80</v>
      </c>
      <c r="BK134" s="212">
        <f>ROUND(I134*H134,2)</f>
        <v>0</v>
      </c>
      <c r="BL134" s="24" t="s">
        <v>125</v>
      </c>
      <c r="BM134" s="24" t="s">
        <v>204</v>
      </c>
    </row>
    <row r="135" s="1" customFormat="1" ht="16.5" customHeight="1">
      <c r="B135" s="200"/>
      <c r="C135" s="201" t="s">
        <v>205</v>
      </c>
      <c r="D135" s="201" t="s">
        <v>121</v>
      </c>
      <c r="E135" s="202" t="s">
        <v>206</v>
      </c>
      <c r="F135" s="203" t="s">
        <v>207</v>
      </c>
      <c r="G135" s="204" t="s">
        <v>124</v>
      </c>
      <c r="H135" s="205">
        <v>1</v>
      </c>
      <c r="I135" s="206"/>
      <c r="J135" s="207">
        <f>ROUND(I135*H135,2)</f>
        <v>0</v>
      </c>
      <c r="K135" s="203" t="s">
        <v>5</v>
      </c>
      <c r="L135" s="46"/>
      <c r="M135" s="208" t="s">
        <v>5</v>
      </c>
      <c r="N135" s="209" t="s">
        <v>43</v>
      </c>
      <c r="O135" s="47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24" t="s">
        <v>125</v>
      </c>
      <c r="AT135" s="24" t="s">
        <v>121</v>
      </c>
      <c r="AU135" s="24" t="s">
        <v>82</v>
      </c>
      <c r="AY135" s="24" t="s">
        <v>118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4" t="s">
        <v>80</v>
      </c>
      <c r="BK135" s="212">
        <f>ROUND(I135*H135,2)</f>
        <v>0</v>
      </c>
      <c r="BL135" s="24" t="s">
        <v>125</v>
      </c>
      <c r="BM135" s="24" t="s">
        <v>208</v>
      </c>
    </row>
    <row r="136" s="11" customFormat="1">
      <c r="B136" s="213"/>
      <c r="D136" s="214" t="s">
        <v>130</v>
      </c>
      <c r="E136" s="215" t="s">
        <v>5</v>
      </c>
      <c r="F136" s="216" t="s">
        <v>209</v>
      </c>
      <c r="H136" s="215" t="s">
        <v>5</v>
      </c>
      <c r="I136" s="217"/>
      <c r="L136" s="213"/>
      <c r="M136" s="218"/>
      <c r="N136" s="219"/>
      <c r="O136" s="219"/>
      <c r="P136" s="219"/>
      <c r="Q136" s="219"/>
      <c r="R136" s="219"/>
      <c r="S136" s="219"/>
      <c r="T136" s="220"/>
      <c r="AT136" s="215" t="s">
        <v>130</v>
      </c>
      <c r="AU136" s="215" t="s">
        <v>82</v>
      </c>
      <c r="AV136" s="11" t="s">
        <v>80</v>
      </c>
      <c r="AW136" s="11" t="s">
        <v>35</v>
      </c>
      <c r="AX136" s="11" t="s">
        <v>72</v>
      </c>
      <c r="AY136" s="215" t="s">
        <v>118</v>
      </c>
    </row>
    <row r="137" s="11" customFormat="1">
      <c r="B137" s="213"/>
      <c r="D137" s="214" t="s">
        <v>130</v>
      </c>
      <c r="E137" s="215" t="s">
        <v>5</v>
      </c>
      <c r="F137" s="216" t="s">
        <v>210</v>
      </c>
      <c r="H137" s="215" t="s">
        <v>5</v>
      </c>
      <c r="I137" s="217"/>
      <c r="L137" s="213"/>
      <c r="M137" s="218"/>
      <c r="N137" s="219"/>
      <c r="O137" s="219"/>
      <c r="P137" s="219"/>
      <c r="Q137" s="219"/>
      <c r="R137" s="219"/>
      <c r="S137" s="219"/>
      <c r="T137" s="220"/>
      <c r="AT137" s="215" t="s">
        <v>130</v>
      </c>
      <c r="AU137" s="215" t="s">
        <v>82</v>
      </c>
      <c r="AV137" s="11" t="s">
        <v>80</v>
      </c>
      <c r="AW137" s="11" t="s">
        <v>35</v>
      </c>
      <c r="AX137" s="11" t="s">
        <v>72</v>
      </c>
      <c r="AY137" s="215" t="s">
        <v>118</v>
      </c>
    </row>
    <row r="138" s="11" customFormat="1">
      <c r="B138" s="213"/>
      <c r="D138" s="214" t="s">
        <v>130</v>
      </c>
      <c r="E138" s="215" t="s">
        <v>5</v>
      </c>
      <c r="F138" s="216" t="s">
        <v>211</v>
      </c>
      <c r="H138" s="215" t="s">
        <v>5</v>
      </c>
      <c r="I138" s="217"/>
      <c r="L138" s="213"/>
      <c r="M138" s="218"/>
      <c r="N138" s="219"/>
      <c r="O138" s="219"/>
      <c r="P138" s="219"/>
      <c r="Q138" s="219"/>
      <c r="R138" s="219"/>
      <c r="S138" s="219"/>
      <c r="T138" s="220"/>
      <c r="AT138" s="215" t="s">
        <v>130</v>
      </c>
      <c r="AU138" s="215" t="s">
        <v>82</v>
      </c>
      <c r="AV138" s="11" t="s">
        <v>80</v>
      </c>
      <c r="AW138" s="11" t="s">
        <v>35</v>
      </c>
      <c r="AX138" s="11" t="s">
        <v>72</v>
      </c>
      <c r="AY138" s="215" t="s">
        <v>118</v>
      </c>
    </row>
    <row r="139" s="11" customFormat="1">
      <c r="B139" s="213"/>
      <c r="D139" s="214" t="s">
        <v>130</v>
      </c>
      <c r="E139" s="215" t="s">
        <v>5</v>
      </c>
      <c r="F139" s="216" t="s">
        <v>212</v>
      </c>
      <c r="H139" s="215" t="s">
        <v>5</v>
      </c>
      <c r="I139" s="217"/>
      <c r="L139" s="213"/>
      <c r="M139" s="218"/>
      <c r="N139" s="219"/>
      <c r="O139" s="219"/>
      <c r="P139" s="219"/>
      <c r="Q139" s="219"/>
      <c r="R139" s="219"/>
      <c r="S139" s="219"/>
      <c r="T139" s="220"/>
      <c r="AT139" s="215" t="s">
        <v>130</v>
      </c>
      <c r="AU139" s="215" t="s">
        <v>82</v>
      </c>
      <c r="AV139" s="11" t="s">
        <v>80</v>
      </c>
      <c r="AW139" s="11" t="s">
        <v>35</v>
      </c>
      <c r="AX139" s="11" t="s">
        <v>72</v>
      </c>
      <c r="AY139" s="215" t="s">
        <v>118</v>
      </c>
    </row>
    <row r="140" s="11" customFormat="1">
      <c r="B140" s="213"/>
      <c r="D140" s="214" t="s">
        <v>130</v>
      </c>
      <c r="E140" s="215" t="s">
        <v>5</v>
      </c>
      <c r="F140" s="216" t="s">
        <v>213</v>
      </c>
      <c r="H140" s="215" t="s">
        <v>5</v>
      </c>
      <c r="I140" s="217"/>
      <c r="L140" s="213"/>
      <c r="M140" s="218"/>
      <c r="N140" s="219"/>
      <c r="O140" s="219"/>
      <c r="P140" s="219"/>
      <c r="Q140" s="219"/>
      <c r="R140" s="219"/>
      <c r="S140" s="219"/>
      <c r="T140" s="220"/>
      <c r="AT140" s="215" t="s">
        <v>130</v>
      </c>
      <c r="AU140" s="215" t="s">
        <v>82</v>
      </c>
      <c r="AV140" s="11" t="s">
        <v>80</v>
      </c>
      <c r="AW140" s="11" t="s">
        <v>35</v>
      </c>
      <c r="AX140" s="11" t="s">
        <v>72</v>
      </c>
      <c r="AY140" s="215" t="s">
        <v>118</v>
      </c>
    </row>
    <row r="141" s="11" customFormat="1">
      <c r="B141" s="213"/>
      <c r="D141" s="214" t="s">
        <v>130</v>
      </c>
      <c r="E141" s="215" t="s">
        <v>5</v>
      </c>
      <c r="F141" s="216" t="s">
        <v>214</v>
      </c>
      <c r="H141" s="215" t="s">
        <v>5</v>
      </c>
      <c r="I141" s="217"/>
      <c r="L141" s="213"/>
      <c r="M141" s="218"/>
      <c r="N141" s="219"/>
      <c r="O141" s="219"/>
      <c r="P141" s="219"/>
      <c r="Q141" s="219"/>
      <c r="R141" s="219"/>
      <c r="S141" s="219"/>
      <c r="T141" s="220"/>
      <c r="AT141" s="215" t="s">
        <v>130</v>
      </c>
      <c r="AU141" s="215" t="s">
        <v>82</v>
      </c>
      <c r="AV141" s="11" t="s">
        <v>80</v>
      </c>
      <c r="AW141" s="11" t="s">
        <v>35</v>
      </c>
      <c r="AX141" s="11" t="s">
        <v>72</v>
      </c>
      <c r="AY141" s="215" t="s">
        <v>118</v>
      </c>
    </row>
    <row r="142" s="12" customFormat="1">
      <c r="B142" s="221"/>
      <c r="D142" s="214" t="s">
        <v>130</v>
      </c>
      <c r="E142" s="222" t="s">
        <v>5</v>
      </c>
      <c r="F142" s="223" t="s">
        <v>141</v>
      </c>
      <c r="H142" s="224">
        <v>1</v>
      </c>
      <c r="I142" s="225"/>
      <c r="L142" s="221"/>
      <c r="M142" s="226"/>
      <c r="N142" s="227"/>
      <c r="O142" s="227"/>
      <c r="P142" s="227"/>
      <c r="Q142" s="227"/>
      <c r="R142" s="227"/>
      <c r="S142" s="227"/>
      <c r="T142" s="228"/>
      <c r="AT142" s="222" t="s">
        <v>130</v>
      </c>
      <c r="AU142" s="222" t="s">
        <v>82</v>
      </c>
      <c r="AV142" s="12" t="s">
        <v>82</v>
      </c>
      <c r="AW142" s="12" t="s">
        <v>35</v>
      </c>
      <c r="AX142" s="12" t="s">
        <v>72</v>
      </c>
      <c r="AY142" s="222" t="s">
        <v>118</v>
      </c>
    </row>
    <row r="143" s="13" customFormat="1">
      <c r="B143" s="229"/>
      <c r="D143" s="214" t="s">
        <v>130</v>
      </c>
      <c r="E143" s="230" t="s">
        <v>5</v>
      </c>
      <c r="F143" s="231" t="s">
        <v>142</v>
      </c>
      <c r="H143" s="232">
        <v>1</v>
      </c>
      <c r="I143" s="233"/>
      <c r="L143" s="229"/>
      <c r="M143" s="234"/>
      <c r="N143" s="235"/>
      <c r="O143" s="235"/>
      <c r="P143" s="235"/>
      <c r="Q143" s="235"/>
      <c r="R143" s="235"/>
      <c r="S143" s="235"/>
      <c r="T143" s="236"/>
      <c r="AT143" s="230" t="s">
        <v>130</v>
      </c>
      <c r="AU143" s="230" t="s">
        <v>82</v>
      </c>
      <c r="AV143" s="13" t="s">
        <v>125</v>
      </c>
      <c r="AW143" s="13" t="s">
        <v>35</v>
      </c>
      <c r="AX143" s="13" t="s">
        <v>80</v>
      </c>
      <c r="AY143" s="230" t="s">
        <v>118</v>
      </c>
    </row>
    <row r="144" s="1" customFormat="1" ht="38.25" customHeight="1">
      <c r="B144" s="200"/>
      <c r="C144" s="201" t="s">
        <v>215</v>
      </c>
      <c r="D144" s="201" t="s">
        <v>121</v>
      </c>
      <c r="E144" s="202" t="s">
        <v>216</v>
      </c>
      <c r="F144" s="203" t="s">
        <v>217</v>
      </c>
      <c r="G144" s="204" t="s">
        <v>124</v>
      </c>
      <c r="H144" s="205">
        <v>1</v>
      </c>
      <c r="I144" s="206"/>
      <c r="J144" s="207">
        <f>ROUND(I144*H144,2)</f>
        <v>0</v>
      </c>
      <c r="K144" s="203" t="s">
        <v>5</v>
      </c>
      <c r="L144" s="46"/>
      <c r="M144" s="208" t="s">
        <v>5</v>
      </c>
      <c r="N144" s="237" t="s">
        <v>43</v>
      </c>
      <c r="O144" s="238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" t="s">
        <v>125</v>
      </c>
      <c r="AT144" s="24" t="s">
        <v>121</v>
      </c>
      <c r="AU144" s="24" t="s">
        <v>82</v>
      </c>
      <c r="AY144" s="24" t="s">
        <v>118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24" t="s">
        <v>80</v>
      </c>
      <c r="BK144" s="212">
        <f>ROUND(I144*H144,2)</f>
        <v>0</v>
      </c>
      <c r="BL144" s="24" t="s">
        <v>125</v>
      </c>
      <c r="BM144" s="24" t="s">
        <v>218</v>
      </c>
    </row>
    <row r="145" s="1" customFormat="1" ht="6.96" customHeight="1">
      <c r="B145" s="67"/>
      <c r="C145" s="68"/>
      <c r="D145" s="68"/>
      <c r="E145" s="68"/>
      <c r="F145" s="68"/>
      <c r="G145" s="68"/>
      <c r="H145" s="68"/>
      <c r="I145" s="152"/>
      <c r="J145" s="68"/>
      <c r="K145" s="68"/>
      <c r="L145" s="46"/>
    </row>
  </sheetData>
  <autoFilter ref="C78:K14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86</v>
      </c>
      <c r="G1" s="125" t="s">
        <v>87</v>
      </c>
      <c r="H1" s="125"/>
      <c r="I1" s="126"/>
      <c r="J1" s="125" t="s">
        <v>88</v>
      </c>
      <c r="K1" s="124" t="s">
        <v>89</v>
      </c>
      <c r="L1" s="125" t="s">
        <v>90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27"/>
      <c r="J3" s="26"/>
      <c r="K3" s="27"/>
      <c r="AT3" s="24" t="s">
        <v>82</v>
      </c>
    </row>
    <row r="4" ht="36.96" customHeight="1">
      <c r="B4" s="28"/>
      <c r="C4" s="29"/>
      <c r="D4" s="30" t="s">
        <v>91</v>
      </c>
      <c r="E4" s="29"/>
      <c r="F4" s="29"/>
      <c r="G4" s="29"/>
      <c r="H4" s="29"/>
      <c r="I4" s="12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28"/>
      <c r="J6" s="29"/>
      <c r="K6" s="31"/>
    </row>
    <row r="7" ht="16.5" customHeight="1">
      <c r="B7" s="28"/>
      <c r="C7" s="29"/>
      <c r="D7" s="29"/>
      <c r="E7" s="129" t="str">
        <f>'Rekapitulace zakázky'!K6</f>
        <v>Rekonstrukce lávky mezi městem a Sviadnovem</v>
      </c>
      <c r="F7" s="40"/>
      <c r="G7" s="40"/>
      <c r="H7" s="40"/>
      <c r="I7" s="128"/>
      <c r="J7" s="29"/>
      <c r="K7" s="31"/>
    </row>
    <row r="8" s="1" customFormat="1">
      <c r="B8" s="46"/>
      <c r="C8" s="47"/>
      <c r="D8" s="40" t="s">
        <v>92</v>
      </c>
      <c r="E8" s="47"/>
      <c r="F8" s="47"/>
      <c r="G8" s="47"/>
      <c r="H8" s="47"/>
      <c r="I8" s="130"/>
      <c r="J8" s="47"/>
      <c r="K8" s="51"/>
    </row>
    <row r="9" s="1" customFormat="1" ht="36.96" customHeight="1">
      <c r="B9" s="46"/>
      <c r="C9" s="47"/>
      <c r="D9" s="47"/>
      <c r="E9" s="131" t="s">
        <v>219</v>
      </c>
      <c r="F9" s="47"/>
      <c r="G9" s="47"/>
      <c r="H9" s="47"/>
      <c r="I9" s="13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3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32" t="s">
        <v>25</v>
      </c>
      <c r="J12" s="133" t="str">
        <f>'Rekapitulace zakázky'!AN8</f>
        <v>22. 5. 2018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32" t="s">
        <v>28</v>
      </c>
      <c r="J14" s="35" t="s">
        <v>5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32" t="s">
        <v>30</v>
      </c>
      <c r="J15" s="35" t="s">
        <v>5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0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32" t="s">
        <v>28</v>
      </c>
      <c r="J17" s="35" t="str">
        <f>IF('Rekapitulace zakázky'!AN13="Vyplň údaj","",IF('Rekapitulace zakázky'!AN13="","",'Rekapitulace zakázky'!AN13))</f>
        <v/>
      </c>
      <c r="K17" s="51"/>
    </row>
    <row r="18" s="1" customFormat="1" ht="18" customHeight="1">
      <c r="B18" s="46"/>
      <c r="C18" s="47"/>
      <c r="D18" s="47"/>
      <c r="E18" s="35" t="str">
        <f>IF('Rekapitulace zakázky'!E14="Vyplň údaj","",IF('Rekapitulace zakázky'!E14="","",'Rekapitulace zakázky'!E14))</f>
        <v/>
      </c>
      <c r="F18" s="47"/>
      <c r="G18" s="47"/>
      <c r="H18" s="47"/>
      <c r="I18" s="132" t="s">
        <v>30</v>
      </c>
      <c r="J18" s="35" t="str">
        <f>IF('Rekapitulace zakázky'!AN14="Vyplň údaj","",IF('Rekapitulace zakázky'!AN14="","",'Rekapitulace zakázky'!AN14))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0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32" t="s">
        <v>28</v>
      </c>
      <c r="J20" s="35" t="s">
        <v>5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32" t="s">
        <v>30</v>
      </c>
      <c r="J21" s="35" t="s">
        <v>5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0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30"/>
      <c r="J23" s="47"/>
      <c r="K23" s="51"/>
    </row>
    <row r="24" s="6" customFormat="1" ht="71.25" customHeight="1">
      <c r="B24" s="134"/>
      <c r="C24" s="135"/>
      <c r="D24" s="135"/>
      <c r="E24" s="44" t="s">
        <v>37</v>
      </c>
      <c r="F24" s="44"/>
      <c r="G24" s="44"/>
      <c r="H24" s="44"/>
      <c r="I24" s="136"/>
      <c r="J24" s="135"/>
      <c r="K24" s="13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8"/>
      <c r="J26" s="82"/>
      <c r="K26" s="139"/>
    </row>
    <row r="27" s="1" customFormat="1" ht="25.44" customHeight="1">
      <c r="B27" s="46"/>
      <c r="C27" s="47"/>
      <c r="D27" s="140" t="s">
        <v>38</v>
      </c>
      <c r="E27" s="47"/>
      <c r="F27" s="47"/>
      <c r="G27" s="47"/>
      <c r="H27" s="47"/>
      <c r="I27" s="130"/>
      <c r="J27" s="141">
        <f>ROUND(J86,2)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8"/>
      <c r="J28" s="82"/>
      <c r="K28" s="139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42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43">
        <f>ROUND(SUM(BE86:BE192), 2)</f>
        <v>0</v>
      </c>
      <c r="G30" s="47"/>
      <c r="H30" s="47"/>
      <c r="I30" s="144">
        <v>0.20999999999999999</v>
      </c>
      <c r="J30" s="143">
        <f>ROUND(ROUND((SUM(BE86:BE192)),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43">
        <f>ROUND(SUM(BF86:BF192), 2)</f>
        <v>0</v>
      </c>
      <c r="G31" s="47"/>
      <c r="H31" s="47"/>
      <c r="I31" s="144">
        <v>0.14999999999999999</v>
      </c>
      <c r="J31" s="143">
        <f>ROUND(ROUND((SUM(BF86:BF192)),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43">
        <f>ROUND(SUM(BG86:BG192), 2)</f>
        <v>0</v>
      </c>
      <c r="G32" s="47"/>
      <c r="H32" s="47"/>
      <c r="I32" s="144">
        <v>0.20999999999999999</v>
      </c>
      <c r="J32" s="143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43">
        <f>ROUND(SUM(BH86:BH192), 2)</f>
        <v>0</v>
      </c>
      <c r="G33" s="47"/>
      <c r="H33" s="47"/>
      <c r="I33" s="144">
        <v>0.14999999999999999</v>
      </c>
      <c r="J33" s="143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43">
        <f>ROUND(SUM(BI86:BI192), 2)</f>
        <v>0</v>
      </c>
      <c r="G34" s="47"/>
      <c r="H34" s="47"/>
      <c r="I34" s="144">
        <v>0</v>
      </c>
      <c r="J34" s="14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0"/>
      <c r="J35" s="47"/>
      <c r="K35" s="51"/>
    </row>
    <row r="36" s="1" customFormat="1" ht="25.44" customHeight="1">
      <c r="B36" s="46"/>
      <c r="C36" s="145"/>
      <c r="D36" s="146" t="s">
        <v>48</v>
      </c>
      <c r="E36" s="88"/>
      <c r="F36" s="88"/>
      <c r="G36" s="147" t="s">
        <v>49</v>
      </c>
      <c r="H36" s="148" t="s">
        <v>50</v>
      </c>
      <c r="I36" s="149"/>
      <c r="J36" s="150">
        <f>SUM(J27:J34)</f>
        <v>0</v>
      </c>
      <c r="K36" s="15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3"/>
      <c r="J41" s="71"/>
      <c r="K41" s="154"/>
    </row>
    <row r="42" s="1" customFormat="1" ht="36.96" customHeight="1">
      <c r="B42" s="46"/>
      <c r="C42" s="30" t="s">
        <v>94</v>
      </c>
      <c r="D42" s="47"/>
      <c r="E42" s="47"/>
      <c r="F42" s="47"/>
      <c r="G42" s="47"/>
      <c r="H42" s="47"/>
      <c r="I42" s="13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30"/>
      <c r="J44" s="47"/>
      <c r="K44" s="51"/>
    </row>
    <row r="45" s="1" customFormat="1" ht="16.5" customHeight="1">
      <c r="B45" s="46"/>
      <c r="C45" s="47"/>
      <c r="D45" s="47"/>
      <c r="E45" s="129" t="str">
        <f>E7</f>
        <v>Rekonstrukce lávky mezi městem a Sviadnovem</v>
      </c>
      <c r="F45" s="40"/>
      <c r="G45" s="40"/>
      <c r="H45" s="40"/>
      <c r="I45" s="130"/>
      <c r="J45" s="47"/>
      <c r="K45" s="51"/>
    </row>
    <row r="46" s="1" customFormat="1" ht="14.4" customHeight="1">
      <c r="B46" s="46"/>
      <c r="C46" s="40" t="s">
        <v>92</v>
      </c>
      <c r="D46" s="47"/>
      <c r="E46" s="47"/>
      <c r="F46" s="47"/>
      <c r="G46" s="47"/>
      <c r="H46" s="47"/>
      <c r="I46" s="130"/>
      <c r="J46" s="47"/>
      <c r="K46" s="51"/>
    </row>
    <row r="47" s="1" customFormat="1" ht="17.25" customHeight="1">
      <c r="B47" s="46"/>
      <c r="C47" s="47"/>
      <c r="D47" s="47"/>
      <c r="E47" s="131" t="str">
        <f>E9</f>
        <v>100 - Stavba</v>
      </c>
      <c r="F47" s="47"/>
      <c r="G47" s="47"/>
      <c r="H47" s="47"/>
      <c r="I47" s="13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Frýdek-Místek</v>
      </c>
      <c r="G49" s="47"/>
      <c r="H49" s="47"/>
      <c r="I49" s="132" t="s">
        <v>25</v>
      </c>
      <c r="J49" s="133" t="str">
        <f>IF(J12="","",J12)</f>
        <v>22. 5. 2018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Statutární město Frýdek-Místek</v>
      </c>
      <c r="G51" s="47"/>
      <c r="H51" s="47"/>
      <c r="I51" s="132" t="s">
        <v>33</v>
      </c>
      <c r="J51" s="44" t="str">
        <f>E21</f>
        <v>IKON s.r.o.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30"/>
      <c r="J52" s="15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0"/>
      <c r="J53" s="47"/>
      <c r="K53" s="51"/>
    </row>
    <row r="54" s="1" customFormat="1" ht="29.28" customHeight="1">
      <c r="B54" s="46"/>
      <c r="C54" s="156" t="s">
        <v>95</v>
      </c>
      <c r="D54" s="145"/>
      <c r="E54" s="145"/>
      <c r="F54" s="145"/>
      <c r="G54" s="145"/>
      <c r="H54" s="145"/>
      <c r="I54" s="157"/>
      <c r="J54" s="158" t="s">
        <v>96</v>
      </c>
      <c r="K54" s="15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0"/>
      <c r="J55" s="47"/>
      <c r="K55" s="51"/>
    </row>
    <row r="56" s="1" customFormat="1" ht="29.28" customHeight="1">
      <c r="B56" s="46"/>
      <c r="C56" s="160" t="s">
        <v>97</v>
      </c>
      <c r="D56" s="47"/>
      <c r="E56" s="47"/>
      <c r="F56" s="47"/>
      <c r="G56" s="47"/>
      <c r="H56" s="47"/>
      <c r="I56" s="130"/>
      <c r="J56" s="141">
        <f>J86</f>
        <v>0</v>
      </c>
      <c r="K56" s="51"/>
      <c r="AU56" s="24" t="s">
        <v>98</v>
      </c>
    </row>
    <row r="57" s="7" customFormat="1" ht="24.96" customHeight="1">
      <c r="B57" s="161"/>
      <c r="C57" s="162"/>
      <c r="D57" s="163" t="s">
        <v>220</v>
      </c>
      <c r="E57" s="164"/>
      <c r="F57" s="164"/>
      <c r="G57" s="164"/>
      <c r="H57" s="164"/>
      <c r="I57" s="165"/>
      <c r="J57" s="166">
        <f>J87</f>
        <v>0</v>
      </c>
      <c r="K57" s="167"/>
    </row>
    <row r="58" s="8" customFormat="1" ht="19.92" customHeight="1">
      <c r="B58" s="168"/>
      <c r="C58" s="169"/>
      <c r="D58" s="170" t="s">
        <v>221</v>
      </c>
      <c r="E58" s="171"/>
      <c r="F58" s="171"/>
      <c r="G58" s="171"/>
      <c r="H58" s="171"/>
      <c r="I58" s="172"/>
      <c r="J58" s="173">
        <f>J88</f>
        <v>0</v>
      </c>
      <c r="K58" s="174"/>
    </row>
    <row r="59" s="8" customFormat="1" ht="19.92" customHeight="1">
      <c r="B59" s="168"/>
      <c r="C59" s="169"/>
      <c r="D59" s="170" t="s">
        <v>222</v>
      </c>
      <c r="E59" s="171"/>
      <c r="F59" s="171"/>
      <c r="G59" s="171"/>
      <c r="H59" s="171"/>
      <c r="I59" s="172"/>
      <c r="J59" s="173">
        <f>J95</f>
        <v>0</v>
      </c>
      <c r="K59" s="174"/>
    </row>
    <row r="60" s="8" customFormat="1" ht="19.92" customHeight="1">
      <c r="B60" s="168"/>
      <c r="C60" s="169"/>
      <c r="D60" s="170" t="s">
        <v>223</v>
      </c>
      <c r="E60" s="171"/>
      <c r="F60" s="171"/>
      <c r="G60" s="171"/>
      <c r="H60" s="171"/>
      <c r="I60" s="172"/>
      <c r="J60" s="173">
        <f>J100</f>
        <v>0</v>
      </c>
      <c r="K60" s="174"/>
    </row>
    <row r="61" s="8" customFormat="1" ht="19.92" customHeight="1">
      <c r="B61" s="168"/>
      <c r="C61" s="169"/>
      <c r="D61" s="170" t="s">
        <v>224</v>
      </c>
      <c r="E61" s="171"/>
      <c r="F61" s="171"/>
      <c r="G61" s="171"/>
      <c r="H61" s="171"/>
      <c r="I61" s="172"/>
      <c r="J61" s="173">
        <f>J106</f>
        <v>0</v>
      </c>
      <c r="K61" s="174"/>
    </row>
    <row r="62" s="8" customFormat="1" ht="19.92" customHeight="1">
      <c r="B62" s="168"/>
      <c r="C62" s="169"/>
      <c r="D62" s="170" t="s">
        <v>225</v>
      </c>
      <c r="E62" s="171"/>
      <c r="F62" s="171"/>
      <c r="G62" s="171"/>
      <c r="H62" s="171"/>
      <c r="I62" s="172"/>
      <c r="J62" s="173">
        <f>J163</f>
        <v>0</v>
      </c>
      <c r="K62" s="174"/>
    </row>
    <row r="63" s="8" customFormat="1" ht="19.92" customHeight="1">
      <c r="B63" s="168"/>
      <c r="C63" s="169"/>
      <c r="D63" s="170" t="s">
        <v>226</v>
      </c>
      <c r="E63" s="171"/>
      <c r="F63" s="171"/>
      <c r="G63" s="171"/>
      <c r="H63" s="171"/>
      <c r="I63" s="172"/>
      <c r="J63" s="173">
        <f>J169</f>
        <v>0</v>
      </c>
      <c r="K63" s="174"/>
    </row>
    <row r="64" s="7" customFormat="1" ht="24.96" customHeight="1">
      <c r="B64" s="161"/>
      <c r="C64" s="162"/>
      <c r="D64" s="163" t="s">
        <v>227</v>
      </c>
      <c r="E64" s="164"/>
      <c r="F64" s="164"/>
      <c r="G64" s="164"/>
      <c r="H64" s="164"/>
      <c r="I64" s="165"/>
      <c r="J64" s="166">
        <f>J172</f>
        <v>0</v>
      </c>
      <c r="K64" s="167"/>
    </row>
    <row r="65" s="8" customFormat="1" ht="19.92" customHeight="1">
      <c r="B65" s="168"/>
      <c r="C65" s="169"/>
      <c r="D65" s="170" t="s">
        <v>228</v>
      </c>
      <c r="E65" s="171"/>
      <c r="F65" s="171"/>
      <c r="G65" s="171"/>
      <c r="H65" s="171"/>
      <c r="I65" s="172"/>
      <c r="J65" s="173">
        <f>J173</f>
        <v>0</v>
      </c>
      <c r="K65" s="174"/>
    </row>
    <row r="66" s="8" customFormat="1" ht="19.92" customHeight="1">
      <c r="B66" s="168"/>
      <c r="C66" s="169"/>
      <c r="D66" s="170" t="s">
        <v>229</v>
      </c>
      <c r="E66" s="171"/>
      <c r="F66" s="171"/>
      <c r="G66" s="171"/>
      <c r="H66" s="171"/>
      <c r="I66" s="172"/>
      <c r="J66" s="173">
        <f>J181</f>
        <v>0</v>
      </c>
      <c r="K66" s="174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30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52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53"/>
      <c r="J72" s="71"/>
      <c r="K72" s="71"/>
      <c r="L72" s="46"/>
    </row>
    <row r="73" s="1" customFormat="1" ht="36.96" customHeight="1">
      <c r="B73" s="46"/>
      <c r="C73" s="72" t="s">
        <v>102</v>
      </c>
      <c r="L73" s="46"/>
    </row>
    <row r="74" s="1" customFormat="1" ht="6.96" customHeight="1">
      <c r="B74" s="46"/>
      <c r="L74" s="46"/>
    </row>
    <row r="75" s="1" customFormat="1" ht="14.4" customHeight="1">
      <c r="B75" s="46"/>
      <c r="C75" s="74" t="s">
        <v>19</v>
      </c>
      <c r="L75" s="46"/>
    </row>
    <row r="76" s="1" customFormat="1" ht="16.5" customHeight="1">
      <c r="B76" s="46"/>
      <c r="E76" s="175" t="str">
        <f>E7</f>
        <v>Rekonstrukce lávky mezi městem a Sviadnovem</v>
      </c>
      <c r="F76" s="74"/>
      <c r="G76" s="74"/>
      <c r="H76" s="74"/>
      <c r="L76" s="46"/>
    </row>
    <row r="77" s="1" customFormat="1" ht="14.4" customHeight="1">
      <c r="B77" s="46"/>
      <c r="C77" s="74" t="s">
        <v>92</v>
      </c>
      <c r="L77" s="46"/>
    </row>
    <row r="78" s="1" customFormat="1" ht="17.25" customHeight="1">
      <c r="B78" s="46"/>
      <c r="E78" s="77" t="str">
        <f>E9</f>
        <v>100 - Stavba</v>
      </c>
      <c r="F78" s="1"/>
      <c r="G78" s="1"/>
      <c r="H78" s="1"/>
      <c r="L78" s="46"/>
    </row>
    <row r="79" s="1" customFormat="1" ht="6.96" customHeight="1">
      <c r="B79" s="46"/>
      <c r="L79" s="46"/>
    </row>
    <row r="80" s="1" customFormat="1" ht="18" customHeight="1">
      <c r="B80" s="46"/>
      <c r="C80" s="74" t="s">
        <v>23</v>
      </c>
      <c r="F80" s="176" t="str">
        <f>F12</f>
        <v>Frýdek-Místek</v>
      </c>
      <c r="I80" s="177" t="s">
        <v>25</v>
      </c>
      <c r="J80" s="79" t="str">
        <f>IF(J12="","",J12)</f>
        <v>22. 5. 2018</v>
      </c>
      <c r="L80" s="46"/>
    </row>
    <row r="81" s="1" customFormat="1" ht="6.96" customHeight="1">
      <c r="B81" s="46"/>
      <c r="L81" s="46"/>
    </row>
    <row r="82" s="1" customFormat="1">
      <c r="B82" s="46"/>
      <c r="C82" s="74" t="s">
        <v>27</v>
      </c>
      <c r="F82" s="176" t="str">
        <f>E15</f>
        <v>Statutární město Frýdek-Místek</v>
      </c>
      <c r="I82" s="177" t="s">
        <v>33</v>
      </c>
      <c r="J82" s="176" t="str">
        <f>E21</f>
        <v>IKON s.r.o.</v>
      </c>
      <c r="L82" s="46"/>
    </row>
    <row r="83" s="1" customFormat="1" ht="14.4" customHeight="1">
      <c r="B83" s="46"/>
      <c r="C83" s="74" t="s">
        <v>31</v>
      </c>
      <c r="F83" s="176" t="str">
        <f>IF(E18="","",E18)</f>
        <v/>
      </c>
      <c r="L83" s="46"/>
    </row>
    <row r="84" s="1" customFormat="1" ht="10.32" customHeight="1">
      <c r="B84" s="46"/>
      <c r="L84" s="46"/>
    </row>
    <row r="85" s="9" customFormat="1" ht="29.28" customHeight="1">
      <c r="B85" s="178"/>
      <c r="C85" s="179" t="s">
        <v>103</v>
      </c>
      <c r="D85" s="180" t="s">
        <v>57</v>
      </c>
      <c r="E85" s="180" t="s">
        <v>53</v>
      </c>
      <c r="F85" s="180" t="s">
        <v>104</v>
      </c>
      <c r="G85" s="180" t="s">
        <v>105</v>
      </c>
      <c r="H85" s="180" t="s">
        <v>106</v>
      </c>
      <c r="I85" s="181" t="s">
        <v>107</v>
      </c>
      <c r="J85" s="180" t="s">
        <v>96</v>
      </c>
      <c r="K85" s="182" t="s">
        <v>108</v>
      </c>
      <c r="L85" s="178"/>
      <c r="M85" s="92" t="s">
        <v>109</v>
      </c>
      <c r="N85" s="93" t="s">
        <v>42</v>
      </c>
      <c r="O85" s="93" t="s">
        <v>110</v>
      </c>
      <c r="P85" s="93" t="s">
        <v>111</v>
      </c>
      <c r="Q85" s="93" t="s">
        <v>112</v>
      </c>
      <c r="R85" s="93" t="s">
        <v>113</v>
      </c>
      <c r="S85" s="93" t="s">
        <v>114</v>
      </c>
      <c r="T85" s="94" t="s">
        <v>115</v>
      </c>
    </row>
    <row r="86" s="1" customFormat="1" ht="29.28" customHeight="1">
      <c r="B86" s="46"/>
      <c r="C86" s="96" t="s">
        <v>97</v>
      </c>
      <c r="J86" s="183">
        <f>BK86</f>
        <v>0</v>
      </c>
      <c r="L86" s="46"/>
      <c r="M86" s="95"/>
      <c r="N86" s="82"/>
      <c r="O86" s="82"/>
      <c r="P86" s="184">
        <f>P87+P172</f>
        <v>0</v>
      </c>
      <c r="Q86" s="82"/>
      <c r="R86" s="184">
        <f>R87+R172</f>
        <v>43.614356650000005</v>
      </c>
      <c r="S86" s="82"/>
      <c r="T86" s="185">
        <f>T87+T172</f>
        <v>99.566456000000002</v>
      </c>
      <c r="AT86" s="24" t="s">
        <v>71</v>
      </c>
      <c r="AU86" s="24" t="s">
        <v>98</v>
      </c>
      <c r="BK86" s="186">
        <f>BK87+BK172</f>
        <v>0</v>
      </c>
    </row>
    <row r="87" s="10" customFormat="1" ht="37.44" customHeight="1">
      <c r="B87" s="187"/>
      <c r="D87" s="188" t="s">
        <v>71</v>
      </c>
      <c r="E87" s="189" t="s">
        <v>230</v>
      </c>
      <c r="F87" s="189" t="s">
        <v>231</v>
      </c>
      <c r="I87" s="190"/>
      <c r="J87" s="191">
        <f>BK87</f>
        <v>0</v>
      </c>
      <c r="L87" s="187"/>
      <c r="M87" s="192"/>
      <c r="N87" s="193"/>
      <c r="O87" s="193"/>
      <c r="P87" s="194">
        <f>P88+P95+P100+P106+P163+P169</f>
        <v>0</v>
      </c>
      <c r="Q87" s="193"/>
      <c r="R87" s="194">
        <f>R88+R95+R100+R106+R163+R169</f>
        <v>20.16130265</v>
      </c>
      <c r="S87" s="193"/>
      <c r="T87" s="195">
        <f>T88+T95+T100+T106+T163+T169</f>
        <v>91.017988000000003</v>
      </c>
      <c r="AR87" s="188" t="s">
        <v>80</v>
      </c>
      <c r="AT87" s="196" t="s">
        <v>71</v>
      </c>
      <c r="AU87" s="196" t="s">
        <v>72</v>
      </c>
      <c r="AY87" s="188" t="s">
        <v>118</v>
      </c>
      <c r="BK87" s="197">
        <f>BK88+BK95+BK100+BK106+BK163+BK169</f>
        <v>0</v>
      </c>
    </row>
    <row r="88" s="10" customFormat="1" ht="19.92" customHeight="1">
      <c r="B88" s="187"/>
      <c r="D88" s="188" t="s">
        <v>71</v>
      </c>
      <c r="E88" s="198" t="s">
        <v>80</v>
      </c>
      <c r="F88" s="198" t="s">
        <v>232</v>
      </c>
      <c r="I88" s="190"/>
      <c r="J88" s="199">
        <f>BK88</f>
        <v>0</v>
      </c>
      <c r="L88" s="187"/>
      <c r="M88" s="192"/>
      <c r="N88" s="193"/>
      <c r="O88" s="193"/>
      <c r="P88" s="194">
        <f>SUM(P89:P94)</f>
        <v>0</v>
      </c>
      <c r="Q88" s="193"/>
      <c r="R88" s="194">
        <f>SUM(R89:R94)</f>
        <v>0</v>
      </c>
      <c r="S88" s="193"/>
      <c r="T88" s="195">
        <f>SUM(T89:T94)</f>
        <v>7.4190000000000005</v>
      </c>
      <c r="AR88" s="188" t="s">
        <v>80</v>
      </c>
      <c r="AT88" s="196" t="s">
        <v>71</v>
      </c>
      <c r="AU88" s="196" t="s">
        <v>80</v>
      </c>
      <c r="AY88" s="188" t="s">
        <v>118</v>
      </c>
      <c r="BK88" s="197">
        <f>SUM(BK89:BK94)</f>
        <v>0</v>
      </c>
    </row>
    <row r="89" s="1" customFormat="1" ht="16.5" customHeight="1">
      <c r="B89" s="200"/>
      <c r="C89" s="201" t="s">
        <v>80</v>
      </c>
      <c r="D89" s="201" t="s">
        <v>121</v>
      </c>
      <c r="E89" s="202" t="s">
        <v>233</v>
      </c>
      <c r="F89" s="203" t="s">
        <v>234</v>
      </c>
      <c r="G89" s="204" t="s">
        <v>235</v>
      </c>
      <c r="H89" s="205">
        <v>12</v>
      </c>
      <c r="I89" s="206"/>
      <c r="J89" s="207">
        <f>ROUND(I89*H89,2)</f>
        <v>0</v>
      </c>
      <c r="K89" s="203" t="s">
        <v>236</v>
      </c>
      <c r="L89" s="46"/>
      <c r="M89" s="208" t="s">
        <v>5</v>
      </c>
      <c r="N89" s="209" t="s">
        <v>43</v>
      </c>
      <c r="O89" s="47"/>
      <c r="P89" s="210">
        <f>O89*H89</f>
        <v>0</v>
      </c>
      <c r="Q89" s="210">
        <v>0</v>
      </c>
      <c r="R89" s="210">
        <f>Q89*H89</f>
        <v>0</v>
      </c>
      <c r="S89" s="210">
        <v>0.28999999999999998</v>
      </c>
      <c r="T89" s="211">
        <f>S89*H89</f>
        <v>3.4799999999999995</v>
      </c>
      <c r="AR89" s="24" t="s">
        <v>125</v>
      </c>
      <c r="AT89" s="24" t="s">
        <v>121</v>
      </c>
      <c r="AU89" s="24" t="s">
        <v>82</v>
      </c>
      <c r="AY89" s="24" t="s">
        <v>118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24" t="s">
        <v>80</v>
      </c>
      <c r="BK89" s="212">
        <f>ROUND(I89*H89,2)</f>
        <v>0</v>
      </c>
      <c r="BL89" s="24" t="s">
        <v>125</v>
      </c>
      <c r="BM89" s="24" t="s">
        <v>237</v>
      </c>
    </row>
    <row r="90" s="12" customFormat="1">
      <c r="B90" s="221"/>
      <c r="D90" s="214" t="s">
        <v>130</v>
      </c>
      <c r="E90" s="222" t="s">
        <v>5</v>
      </c>
      <c r="F90" s="223" t="s">
        <v>238</v>
      </c>
      <c r="H90" s="224">
        <v>12</v>
      </c>
      <c r="I90" s="225"/>
      <c r="L90" s="221"/>
      <c r="M90" s="226"/>
      <c r="N90" s="227"/>
      <c r="O90" s="227"/>
      <c r="P90" s="227"/>
      <c r="Q90" s="227"/>
      <c r="R90" s="227"/>
      <c r="S90" s="227"/>
      <c r="T90" s="228"/>
      <c r="AT90" s="222" t="s">
        <v>130</v>
      </c>
      <c r="AU90" s="222" t="s">
        <v>82</v>
      </c>
      <c r="AV90" s="12" t="s">
        <v>82</v>
      </c>
      <c r="AW90" s="12" t="s">
        <v>35</v>
      </c>
      <c r="AX90" s="12" t="s">
        <v>80</v>
      </c>
      <c r="AY90" s="222" t="s">
        <v>118</v>
      </c>
    </row>
    <row r="91" s="1" customFormat="1" ht="16.5" customHeight="1">
      <c r="B91" s="200"/>
      <c r="C91" s="201" t="s">
        <v>82</v>
      </c>
      <c r="D91" s="201" t="s">
        <v>121</v>
      </c>
      <c r="E91" s="202" t="s">
        <v>239</v>
      </c>
      <c r="F91" s="203" t="s">
        <v>240</v>
      </c>
      <c r="G91" s="204" t="s">
        <v>235</v>
      </c>
      <c r="H91" s="205">
        <v>10.5</v>
      </c>
      <c r="I91" s="206"/>
      <c r="J91" s="207">
        <f>ROUND(I91*H91,2)</f>
        <v>0</v>
      </c>
      <c r="K91" s="203" t="s">
        <v>236</v>
      </c>
      <c r="L91" s="46"/>
      <c r="M91" s="208" t="s">
        <v>5</v>
      </c>
      <c r="N91" s="209" t="s">
        <v>43</v>
      </c>
      <c r="O91" s="47"/>
      <c r="P91" s="210">
        <f>O91*H91</f>
        <v>0</v>
      </c>
      <c r="Q91" s="210">
        <v>0</v>
      </c>
      <c r="R91" s="210">
        <f>Q91*H91</f>
        <v>0</v>
      </c>
      <c r="S91" s="210">
        <v>0.33000000000000002</v>
      </c>
      <c r="T91" s="211">
        <f>S91*H91</f>
        <v>3.4650000000000003</v>
      </c>
      <c r="AR91" s="24" t="s">
        <v>125</v>
      </c>
      <c r="AT91" s="24" t="s">
        <v>121</v>
      </c>
      <c r="AU91" s="24" t="s">
        <v>82</v>
      </c>
      <c r="AY91" s="24" t="s">
        <v>118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24" t="s">
        <v>80</v>
      </c>
      <c r="BK91" s="212">
        <f>ROUND(I91*H91,2)</f>
        <v>0</v>
      </c>
      <c r="BL91" s="24" t="s">
        <v>125</v>
      </c>
      <c r="BM91" s="24" t="s">
        <v>241</v>
      </c>
    </row>
    <row r="92" s="12" customFormat="1">
      <c r="B92" s="221"/>
      <c r="D92" s="214" t="s">
        <v>130</v>
      </c>
      <c r="E92" s="222" t="s">
        <v>5</v>
      </c>
      <c r="F92" s="223" t="s">
        <v>242</v>
      </c>
      <c r="H92" s="224">
        <v>10.5</v>
      </c>
      <c r="I92" s="225"/>
      <c r="L92" s="221"/>
      <c r="M92" s="226"/>
      <c r="N92" s="227"/>
      <c r="O92" s="227"/>
      <c r="P92" s="227"/>
      <c r="Q92" s="227"/>
      <c r="R92" s="227"/>
      <c r="S92" s="227"/>
      <c r="T92" s="228"/>
      <c r="AT92" s="222" t="s">
        <v>130</v>
      </c>
      <c r="AU92" s="222" t="s">
        <v>82</v>
      </c>
      <c r="AV92" s="12" t="s">
        <v>82</v>
      </c>
      <c r="AW92" s="12" t="s">
        <v>35</v>
      </c>
      <c r="AX92" s="12" t="s">
        <v>80</v>
      </c>
      <c r="AY92" s="222" t="s">
        <v>118</v>
      </c>
    </row>
    <row r="93" s="1" customFormat="1" ht="16.5" customHeight="1">
      <c r="B93" s="200"/>
      <c r="C93" s="201" t="s">
        <v>143</v>
      </c>
      <c r="D93" s="201" t="s">
        <v>121</v>
      </c>
      <c r="E93" s="202" t="s">
        <v>243</v>
      </c>
      <c r="F93" s="203" t="s">
        <v>244</v>
      </c>
      <c r="G93" s="204" t="s">
        <v>235</v>
      </c>
      <c r="H93" s="205">
        <v>1.5</v>
      </c>
      <c r="I93" s="206"/>
      <c r="J93" s="207">
        <f>ROUND(I93*H93,2)</f>
        <v>0</v>
      </c>
      <c r="K93" s="203" t="s">
        <v>236</v>
      </c>
      <c r="L93" s="46"/>
      <c r="M93" s="208" t="s">
        <v>5</v>
      </c>
      <c r="N93" s="209" t="s">
        <v>43</v>
      </c>
      <c r="O93" s="47"/>
      <c r="P93" s="210">
        <f>O93*H93</f>
        <v>0</v>
      </c>
      <c r="Q93" s="210">
        <v>0</v>
      </c>
      <c r="R93" s="210">
        <f>Q93*H93</f>
        <v>0</v>
      </c>
      <c r="S93" s="210">
        <v>0.316</v>
      </c>
      <c r="T93" s="211">
        <f>S93*H93</f>
        <v>0.47399999999999998</v>
      </c>
      <c r="AR93" s="24" t="s">
        <v>125</v>
      </c>
      <c r="AT93" s="24" t="s">
        <v>121</v>
      </c>
      <c r="AU93" s="24" t="s">
        <v>82</v>
      </c>
      <c r="AY93" s="24" t="s">
        <v>118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4" t="s">
        <v>80</v>
      </c>
      <c r="BK93" s="212">
        <f>ROUND(I93*H93,2)</f>
        <v>0</v>
      </c>
      <c r="BL93" s="24" t="s">
        <v>125</v>
      </c>
      <c r="BM93" s="24" t="s">
        <v>245</v>
      </c>
    </row>
    <row r="94" s="12" customFormat="1">
      <c r="B94" s="221"/>
      <c r="D94" s="214" t="s">
        <v>130</v>
      </c>
      <c r="E94" s="222" t="s">
        <v>5</v>
      </c>
      <c r="F94" s="223" t="s">
        <v>246</v>
      </c>
      <c r="H94" s="224">
        <v>1.5</v>
      </c>
      <c r="I94" s="225"/>
      <c r="L94" s="221"/>
      <c r="M94" s="226"/>
      <c r="N94" s="227"/>
      <c r="O94" s="227"/>
      <c r="P94" s="227"/>
      <c r="Q94" s="227"/>
      <c r="R94" s="227"/>
      <c r="S94" s="227"/>
      <c r="T94" s="228"/>
      <c r="AT94" s="222" t="s">
        <v>130</v>
      </c>
      <c r="AU94" s="222" t="s">
        <v>82</v>
      </c>
      <c r="AV94" s="12" t="s">
        <v>82</v>
      </c>
      <c r="AW94" s="12" t="s">
        <v>35</v>
      </c>
      <c r="AX94" s="12" t="s">
        <v>80</v>
      </c>
      <c r="AY94" s="222" t="s">
        <v>118</v>
      </c>
    </row>
    <row r="95" s="10" customFormat="1" ht="29.88" customHeight="1">
      <c r="B95" s="187"/>
      <c r="D95" s="188" t="s">
        <v>71</v>
      </c>
      <c r="E95" s="198" t="s">
        <v>125</v>
      </c>
      <c r="F95" s="198" t="s">
        <v>247</v>
      </c>
      <c r="I95" s="190"/>
      <c r="J95" s="199">
        <f>BK95</f>
        <v>0</v>
      </c>
      <c r="L95" s="187"/>
      <c r="M95" s="192"/>
      <c r="N95" s="193"/>
      <c r="O95" s="193"/>
      <c r="P95" s="194">
        <f>SUM(P96:P99)</f>
        <v>0</v>
      </c>
      <c r="Q95" s="193"/>
      <c r="R95" s="194">
        <f>SUM(R96:R99)</f>
        <v>0.84309831000000002</v>
      </c>
      <c r="S95" s="193"/>
      <c r="T95" s="195">
        <f>SUM(T96:T99)</f>
        <v>0</v>
      </c>
      <c r="AR95" s="188" t="s">
        <v>80</v>
      </c>
      <c r="AT95" s="196" t="s">
        <v>71</v>
      </c>
      <c r="AU95" s="196" t="s">
        <v>80</v>
      </c>
      <c r="AY95" s="188" t="s">
        <v>118</v>
      </c>
      <c r="BK95" s="197">
        <f>SUM(BK96:BK99)</f>
        <v>0</v>
      </c>
    </row>
    <row r="96" s="1" customFormat="1" ht="16.5" customHeight="1">
      <c r="B96" s="200"/>
      <c r="C96" s="201" t="s">
        <v>125</v>
      </c>
      <c r="D96" s="201" t="s">
        <v>121</v>
      </c>
      <c r="E96" s="202" t="s">
        <v>248</v>
      </c>
      <c r="F96" s="203" t="s">
        <v>249</v>
      </c>
      <c r="G96" s="204" t="s">
        <v>250</v>
      </c>
      <c r="H96" s="205">
        <v>14.589</v>
      </c>
      <c r="I96" s="206"/>
      <c r="J96" s="207">
        <f>ROUND(I96*H96,2)</f>
        <v>0</v>
      </c>
      <c r="K96" s="203" t="s">
        <v>5</v>
      </c>
      <c r="L96" s="46"/>
      <c r="M96" s="208" t="s">
        <v>5</v>
      </c>
      <c r="N96" s="209" t="s">
        <v>43</v>
      </c>
      <c r="O96" s="47"/>
      <c r="P96" s="210">
        <f>O96*H96</f>
        <v>0</v>
      </c>
      <c r="Q96" s="210">
        <v>0.057790000000000001</v>
      </c>
      <c r="R96" s="210">
        <f>Q96*H96</f>
        <v>0.84309831000000002</v>
      </c>
      <c r="S96" s="210">
        <v>0</v>
      </c>
      <c r="T96" s="211">
        <f>S96*H96</f>
        <v>0</v>
      </c>
      <c r="AR96" s="24" t="s">
        <v>125</v>
      </c>
      <c r="AT96" s="24" t="s">
        <v>121</v>
      </c>
      <c r="AU96" s="24" t="s">
        <v>82</v>
      </c>
      <c r="AY96" s="24" t="s">
        <v>118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4" t="s">
        <v>80</v>
      </c>
      <c r="BK96" s="212">
        <f>ROUND(I96*H96,2)</f>
        <v>0</v>
      </c>
      <c r="BL96" s="24" t="s">
        <v>125</v>
      </c>
      <c r="BM96" s="24" t="s">
        <v>251</v>
      </c>
    </row>
    <row r="97" s="12" customFormat="1">
      <c r="B97" s="221"/>
      <c r="D97" s="214" t="s">
        <v>130</v>
      </c>
      <c r="E97" s="222" t="s">
        <v>5</v>
      </c>
      <c r="F97" s="223" t="s">
        <v>252</v>
      </c>
      <c r="H97" s="224">
        <v>14.589</v>
      </c>
      <c r="I97" s="225"/>
      <c r="L97" s="221"/>
      <c r="M97" s="226"/>
      <c r="N97" s="227"/>
      <c r="O97" s="227"/>
      <c r="P97" s="227"/>
      <c r="Q97" s="227"/>
      <c r="R97" s="227"/>
      <c r="S97" s="227"/>
      <c r="T97" s="228"/>
      <c r="AT97" s="222" t="s">
        <v>130</v>
      </c>
      <c r="AU97" s="222" t="s">
        <v>82</v>
      </c>
      <c r="AV97" s="12" t="s">
        <v>82</v>
      </c>
      <c r="AW97" s="12" t="s">
        <v>35</v>
      </c>
      <c r="AX97" s="12" t="s">
        <v>80</v>
      </c>
      <c r="AY97" s="222" t="s">
        <v>118</v>
      </c>
    </row>
    <row r="98" s="1" customFormat="1" ht="25.5" customHeight="1">
      <c r="B98" s="200"/>
      <c r="C98" s="241" t="s">
        <v>117</v>
      </c>
      <c r="D98" s="241" t="s">
        <v>253</v>
      </c>
      <c r="E98" s="242" t="s">
        <v>254</v>
      </c>
      <c r="F98" s="243" t="s">
        <v>255</v>
      </c>
      <c r="G98" s="244" t="s">
        <v>256</v>
      </c>
      <c r="H98" s="245">
        <v>9191</v>
      </c>
      <c r="I98" s="246"/>
      <c r="J98" s="247">
        <f>ROUND(I98*H98,2)</f>
        <v>0</v>
      </c>
      <c r="K98" s="243" t="s">
        <v>5</v>
      </c>
      <c r="L98" s="248"/>
      <c r="M98" s="249" t="s">
        <v>5</v>
      </c>
      <c r="N98" s="250" t="s">
        <v>43</v>
      </c>
      <c r="O98" s="47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24" t="s">
        <v>167</v>
      </c>
      <c r="AT98" s="24" t="s">
        <v>253</v>
      </c>
      <c r="AU98" s="24" t="s">
        <v>82</v>
      </c>
      <c r="AY98" s="24" t="s">
        <v>118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24" t="s">
        <v>80</v>
      </c>
      <c r="BK98" s="212">
        <f>ROUND(I98*H98,2)</f>
        <v>0</v>
      </c>
      <c r="BL98" s="24" t="s">
        <v>125</v>
      </c>
      <c r="BM98" s="24" t="s">
        <v>257</v>
      </c>
    </row>
    <row r="99" s="1" customFormat="1" ht="25.5" customHeight="1">
      <c r="B99" s="200"/>
      <c r="C99" s="241" t="s">
        <v>157</v>
      </c>
      <c r="D99" s="241" t="s">
        <v>253</v>
      </c>
      <c r="E99" s="242" t="s">
        <v>258</v>
      </c>
      <c r="F99" s="243" t="s">
        <v>259</v>
      </c>
      <c r="G99" s="244" t="s">
        <v>256</v>
      </c>
      <c r="H99" s="245">
        <v>4670</v>
      </c>
      <c r="I99" s="246"/>
      <c r="J99" s="247">
        <f>ROUND(I99*H99,2)</f>
        <v>0</v>
      </c>
      <c r="K99" s="243" t="s">
        <v>5</v>
      </c>
      <c r="L99" s="248"/>
      <c r="M99" s="249" t="s">
        <v>5</v>
      </c>
      <c r="N99" s="250" t="s">
        <v>43</v>
      </c>
      <c r="O99" s="47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24" t="s">
        <v>167</v>
      </c>
      <c r="AT99" s="24" t="s">
        <v>253</v>
      </c>
      <c r="AU99" s="24" t="s">
        <v>82</v>
      </c>
      <c r="AY99" s="24" t="s">
        <v>118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4" t="s">
        <v>80</v>
      </c>
      <c r="BK99" s="212">
        <f>ROUND(I99*H99,2)</f>
        <v>0</v>
      </c>
      <c r="BL99" s="24" t="s">
        <v>125</v>
      </c>
      <c r="BM99" s="24" t="s">
        <v>260</v>
      </c>
    </row>
    <row r="100" s="10" customFormat="1" ht="29.88" customHeight="1">
      <c r="B100" s="187"/>
      <c r="D100" s="188" t="s">
        <v>71</v>
      </c>
      <c r="E100" s="198" t="s">
        <v>117</v>
      </c>
      <c r="F100" s="198" t="s">
        <v>261</v>
      </c>
      <c r="I100" s="190"/>
      <c r="J100" s="199">
        <f>BK100</f>
        <v>0</v>
      </c>
      <c r="L100" s="187"/>
      <c r="M100" s="192"/>
      <c r="N100" s="193"/>
      <c r="O100" s="193"/>
      <c r="P100" s="194">
        <f>SUM(P101:P105)</f>
        <v>0</v>
      </c>
      <c r="Q100" s="193"/>
      <c r="R100" s="194">
        <f>SUM(R101:R105)</f>
        <v>13.261855000000001</v>
      </c>
      <c r="S100" s="193"/>
      <c r="T100" s="195">
        <f>SUM(T101:T105)</f>
        <v>0</v>
      </c>
      <c r="AR100" s="188" t="s">
        <v>80</v>
      </c>
      <c r="AT100" s="196" t="s">
        <v>71</v>
      </c>
      <c r="AU100" s="196" t="s">
        <v>80</v>
      </c>
      <c r="AY100" s="188" t="s">
        <v>118</v>
      </c>
      <c r="BK100" s="197">
        <f>SUM(BK101:BK105)</f>
        <v>0</v>
      </c>
    </row>
    <row r="101" s="1" customFormat="1" ht="16.5" customHeight="1">
      <c r="B101" s="200"/>
      <c r="C101" s="201" t="s">
        <v>161</v>
      </c>
      <c r="D101" s="201" t="s">
        <v>121</v>
      </c>
      <c r="E101" s="202" t="s">
        <v>262</v>
      </c>
      <c r="F101" s="203" t="s">
        <v>263</v>
      </c>
      <c r="G101" s="204" t="s">
        <v>235</v>
      </c>
      <c r="H101" s="205">
        <v>18.5</v>
      </c>
      <c r="I101" s="206"/>
      <c r="J101" s="207">
        <f>ROUND(I101*H101,2)</f>
        <v>0</v>
      </c>
      <c r="K101" s="203" t="s">
        <v>236</v>
      </c>
      <c r="L101" s="46"/>
      <c r="M101" s="208" t="s">
        <v>5</v>
      </c>
      <c r="N101" s="209" t="s">
        <v>43</v>
      </c>
      <c r="O101" s="47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24" t="s">
        <v>125</v>
      </c>
      <c r="AT101" s="24" t="s">
        <v>121</v>
      </c>
      <c r="AU101" s="24" t="s">
        <v>82</v>
      </c>
      <c r="AY101" s="24" t="s">
        <v>118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4" t="s">
        <v>80</v>
      </c>
      <c r="BK101" s="212">
        <f>ROUND(I101*H101,2)</f>
        <v>0</v>
      </c>
      <c r="BL101" s="24" t="s">
        <v>125</v>
      </c>
      <c r="BM101" s="24" t="s">
        <v>264</v>
      </c>
    </row>
    <row r="102" s="1" customFormat="1" ht="16.5" customHeight="1">
      <c r="B102" s="200"/>
      <c r="C102" s="201" t="s">
        <v>167</v>
      </c>
      <c r="D102" s="201" t="s">
        <v>121</v>
      </c>
      <c r="E102" s="202" t="s">
        <v>265</v>
      </c>
      <c r="F102" s="203" t="s">
        <v>266</v>
      </c>
      <c r="G102" s="204" t="s">
        <v>235</v>
      </c>
      <c r="H102" s="205">
        <v>18.5</v>
      </c>
      <c r="I102" s="206"/>
      <c r="J102" s="207">
        <f>ROUND(I102*H102,2)</f>
        <v>0</v>
      </c>
      <c r="K102" s="203" t="s">
        <v>236</v>
      </c>
      <c r="L102" s="46"/>
      <c r="M102" s="208" t="s">
        <v>5</v>
      </c>
      <c r="N102" s="209" t="s">
        <v>43</v>
      </c>
      <c r="O102" s="47"/>
      <c r="P102" s="210">
        <f>O102*H102</f>
        <v>0</v>
      </c>
      <c r="Q102" s="210">
        <v>0.18847</v>
      </c>
      <c r="R102" s="210">
        <f>Q102*H102</f>
        <v>3.4866950000000001</v>
      </c>
      <c r="S102" s="210">
        <v>0</v>
      </c>
      <c r="T102" s="211">
        <f>S102*H102</f>
        <v>0</v>
      </c>
      <c r="AR102" s="24" t="s">
        <v>125</v>
      </c>
      <c r="AT102" s="24" t="s">
        <v>121</v>
      </c>
      <c r="AU102" s="24" t="s">
        <v>82</v>
      </c>
      <c r="AY102" s="24" t="s">
        <v>118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24" t="s">
        <v>80</v>
      </c>
      <c r="BK102" s="212">
        <f>ROUND(I102*H102,2)</f>
        <v>0</v>
      </c>
      <c r="BL102" s="24" t="s">
        <v>125</v>
      </c>
      <c r="BM102" s="24" t="s">
        <v>267</v>
      </c>
    </row>
    <row r="103" s="1" customFormat="1" ht="16.5" customHeight="1">
      <c r="B103" s="200"/>
      <c r="C103" s="201" t="s">
        <v>171</v>
      </c>
      <c r="D103" s="201" t="s">
        <v>121</v>
      </c>
      <c r="E103" s="202" t="s">
        <v>268</v>
      </c>
      <c r="F103" s="203" t="s">
        <v>269</v>
      </c>
      <c r="G103" s="204" t="s">
        <v>235</v>
      </c>
      <c r="H103" s="205">
        <v>18.5</v>
      </c>
      <c r="I103" s="206"/>
      <c r="J103" s="207">
        <f>ROUND(I103*H103,2)</f>
        <v>0</v>
      </c>
      <c r="K103" s="203" t="s">
        <v>236</v>
      </c>
      <c r="L103" s="46"/>
      <c r="M103" s="208" t="s">
        <v>5</v>
      </c>
      <c r="N103" s="209" t="s">
        <v>43</v>
      </c>
      <c r="O103" s="47"/>
      <c r="P103" s="210">
        <f>O103*H103</f>
        <v>0</v>
      </c>
      <c r="Q103" s="210">
        <v>0.19536000000000001</v>
      </c>
      <c r="R103" s="210">
        <f>Q103*H103</f>
        <v>3.61416</v>
      </c>
      <c r="S103" s="210">
        <v>0</v>
      </c>
      <c r="T103" s="211">
        <f>S103*H103</f>
        <v>0</v>
      </c>
      <c r="AR103" s="24" t="s">
        <v>125</v>
      </c>
      <c r="AT103" s="24" t="s">
        <v>121</v>
      </c>
      <c r="AU103" s="24" t="s">
        <v>82</v>
      </c>
      <c r="AY103" s="24" t="s">
        <v>118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4" t="s">
        <v>80</v>
      </c>
      <c r="BK103" s="212">
        <f>ROUND(I103*H103,2)</f>
        <v>0</v>
      </c>
      <c r="BL103" s="24" t="s">
        <v>125</v>
      </c>
      <c r="BM103" s="24" t="s">
        <v>270</v>
      </c>
    </row>
    <row r="104" s="1" customFormat="1" ht="16.5" customHeight="1">
      <c r="B104" s="200"/>
      <c r="C104" s="241" t="s">
        <v>175</v>
      </c>
      <c r="D104" s="241" t="s">
        <v>253</v>
      </c>
      <c r="E104" s="242" t="s">
        <v>271</v>
      </c>
      <c r="F104" s="243" t="s">
        <v>272</v>
      </c>
      <c r="G104" s="244" t="s">
        <v>250</v>
      </c>
      <c r="H104" s="245">
        <v>6.1609999999999996</v>
      </c>
      <c r="I104" s="246"/>
      <c r="J104" s="247">
        <f>ROUND(I104*H104,2)</f>
        <v>0</v>
      </c>
      <c r="K104" s="243" t="s">
        <v>236</v>
      </c>
      <c r="L104" s="248"/>
      <c r="M104" s="249" t="s">
        <v>5</v>
      </c>
      <c r="N104" s="250" t="s">
        <v>43</v>
      </c>
      <c r="O104" s="47"/>
      <c r="P104" s="210">
        <f>O104*H104</f>
        <v>0</v>
      </c>
      <c r="Q104" s="210">
        <v>1</v>
      </c>
      <c r="R104" s="210">
        <f>Q104*H104</f>
        <v>6.1609999999999996</v>
      </c>
      <c r="S104" s="210">
        <v>0</v>
      </c>
      <c r="T104" s="211">
        <f>S104*H104</f>
        <v>0</v>
      </c>
      <c r="AR104" s="24" t="s">
        <v>167</v>
      </c>
      <c r="AT104" s="24" t="s">
        <v>253</v>
      </c>
      <c r="AU104" s="24" t="s">
        <v>82</v>
      </c>
      <c r="AY104" s="24" t="s">
        <v>118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4" t="s">
        <v>80</v>
      </c>
      <c r="BK104" s="212">
        <f>ROUND(I104*H104,2)</f>
        <v>0</v>
      </c>
      <c r="BL104" s="24" t="s">
        <v>125</v>
      </c>
      <c r="BM104" s="24" t="s">
        <v>273</v>
      </c>
    </row>
    <row r="105" s="12" customFormat="1">
      <c r="B105" s="221"/>
      <c r="D105" s="214" t="s">
        <v>130</v>
      </c>
      <c r="F105" s="223" t="s">
        <v>274</v>
      </c>
      <c r="H105" s="224">
        <v>6.1609999999999996</v>
      </c>
      <c r="I105" s="225"/>
      <c r="L105" s="221"/>
      <c r="M105" s="226"/>
      <c r="N105" s="227"/>
      <c r="O105" s="227"/>
      <c r="P105" s="227"/>
      <c r="Q105" s="227"/>
      <c r="R105" s="227"/>
      <c r="S105" s="227"/>
      <c r="T105" s="228"/>
      <c r="AT105" s="222" t="s">
        <v>130</v>
      </c>
      <c r="AU105" s="222" t="s">
        <v>82</v>
      </c>
      <c r="AV105" s="12" t="s">
        <v>82</v>
      </c>
      <c r="AW105" s="12" t="s">
        <v>6</v>
      </c>
      <c r="AX105" s="12" t="s">
        <v>80</v>
      </c>
      <c r="AY105" s="222" t="s">
        <v>118</v>
      </c>
    </row>
    <row r="106" s="10" customFormat="1" ht="29.88" customHeight="1">
      <c r="B106" s="187"/>
      <c r="D106" s="188" t="s">
        <v>71</v>
      </c>
      <c r="E106" s="198" t="s">
        <v>171</v>
      </c>
      <c r="F106" s="198" t="s">
        <v>275</v>
      </c>
      <c r="I106" s="190"/>
      <c r="J106" s="199">
        <f>BK106</f>
        <v>0</v>
      </c>
      <c r="L106" s="187"/>
      <c r="M106" s="192"/>
      <c r="N106" s="193"/>
      <c r="O106" s="193"/>
      <c r="P106" s="194">
        <f>SUM(P107:P162)</f>
        <v>0</v>
      </c>
      <c r="Q106" s="193"/>
      <c r="R106" s="194">
        <f>SUM(R107:R162)</f>
        <v>6.0563493399999997</v>
      </c>
      <c r="S106" s="193"/>
      <c r="T106" s="195">
        <f>SUM(T107:T162)</f>
        <v>83.598988000000006</v>
      </c>
      <c r="AR106" s="188" t="s">
        <v>80</v>
      </c>
      <c r="AT106" s="196" t="s">
        <v>71</v>
      </c>
      <c r="AU106" s="196" t="s">
        <v>80</v>
      </c>
      <c r="AY106" s="188" t="s">
        <v>118</v>
      </c>
      <c r="BK106" s="197">
        <f>SUM(BK107:BK162)</f>
        <v>0</v>
      </c>
    </row>
    <row r="107" s="1" customFormat="1" ht="16.5" customHeight="1">
      <c r="B107" s="200"/>
      <c r="C107" s="201" t="s">
        <v>179</v>
      </c>
      <c r="D107" s="201" t="s">
        <v>121</v>
      </c>
      <c r="E107" s="202" t="s">
        <v>276</v>
      </c>
      <c r="F107" s="203" t="s">
        <v>277</v>
      </c>
      <c r="G107" s="204" t="s">
        <v>278</v>
      </c>
      <c r="H107" s="205">
        <v>208</v>
      </c>
      <c r="I107" s="206"/>
      <c r="J107" s="207">
        <f>ROUND(I107*H107,2)</f>
        <v>0</v>
      </c>
      <c r="K107" s="203" t="s">
        <v>236</v>
      </c>
      <c r="L107" s="46"/>
      <c r="M107" s="208" t="s">
        <v>5</v>
      </c>
      <c r="N107" s="209" t="s">
        <v>43</v>
      </c>
      <c r="O107" s="47"/>
      <c r="P107" s="210">
        <f>O107*H107</f>
        <v>0</v>
      </c>
      <c r="Q107" s="210">
        <v>0.00066</v>
      </c>
      <c r="R107" s="210">
        <f>Q107*H107</f>
        <v>0.13728000000000001</v>
      </c>
      <c r="S107" s="210">
        <v>0</v>
      </c>
      <c r="T107" s="211">
        <f>S107*H107</f>
        <v>0</v>
      </c>
      <c r="AR107" s="24" t="s">
        <v>125</v>
      </c>
      <c r="AT107" s="24" t="s">
        <v>121</v>
      </c>
      <c r="AU107" s="24" t="s">
        <v>82</v>
      </c>
      <c r="AY107" s="24" t="s">
        <v>118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4" t="s">
        <v>80</v>
      </c>
      <c r="BK107" s="212">
        <f>ROUND(I107*H107,2)</f>
        <v>0</v>
      </c>
      <c r="BL107" s="24" t="s">
        <v>125</v>
      </c>
      <c r="BM107" s="24" t="s">
        <v>279</v>
      </c>
    </row>
    <row r="108" s="1" customFormat="1" ht="25.5" customHeight="1">
      <c r="B108" s="200"/>
      <c r="C108" s="241" t="s">
        <v>183</v>
      </c>
      <c r="D108" s="241" t="s">
        <v>253</v>
      </c>
      <c r="E108" s="242" t="s">
        <v>280</v>
      </c>
      <c r="F108" s="243" t="s">
        <v>281</v>
      </c>
      <c r="G108" s="244" t="s">
        <v>256</v>
      </c>
      <c r="H108" s="245">
        <v>6367</v>
      </c>
      <c r="I108" s="246"/>
      <c r="J108" s="247">
        <f>ROUND(I108*H108,2)</f>
        <v>0</v>
      </c>
      <c r="K108" s="243" t="s">
        <v>5</v>
      </c>
      <c r="L108" s="248"/>
      <c r="M108" s="249" t="s">
        <v>5</v>
      </c>
      <c r="N108" s="250" t="s">
        <v>43</v>
      </c>
      <c r="O108" s="47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24" t="s">
        <v>167</v>
      </c>
      <c r="AT108" s="24" t="s">
        <v>253</v>
      </c>
      <c r="AU108" s="24" t="s">
        <v>82</v>
      </c>
      <c r="AY108" s="24" t="s">
        <v>118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4" t="s">
        <v>80</v>
      </c>
      <c r="BK108" s="212">
        <f>ROUND(I108*H108,2)</f>
        <v>0</v>
      </c>
      <c r="BL108" s="24" t="s">
        <v>125</v>
      </c>
      <c r="BM108" s="24" t="s">
        <v>282</v>
      </c>
    </row>
    <row r="109" s="1" customFormat="1" ht="25.5" customHeight="1">
      <c r="B109" s="200"/>
      <c r="C109" s="201" t="s">
        <v>187</v>
      </c>
      <c r="D109" s="201" t="s">
        <v>121</v>
      </c>
      <c r="E109" s="202" t="s">
        <v>283</v>
      </c>
      <c r="F109" s="203" t="s">
        <v>284</v>
      </c>
      <c r="G109" s="204" t="s">
        <v>285</v>
      </c>
      <c r="H109" s="205">
        <v>2</v>
      </c>
      <c r="I109" s="206"/>
      <c r="J109" s="207">
        <f>ROUND(I109*H109,2)</f>
        <v>0</v>
      </c>
      <c r="K109" s="203" t="s">
        <v>5</v>
      </c>
      <c r="L109" s="46"/>
      <c r="M109" s="208" t="s">
        <v>5</v>
      </c>
      <c r="N109" s="209" t="s">
        <v>43</v>
      </c>
      <c r="O109" s="47"/>
      <c r="P109" s="210">
        <f>O109*H109</f>
        <v>0</v>
      </c>
      <c r="Q109" s="210">
        <v>0.10931</v>
      </c>
      <c r="R109" s="210">
        <f>Q109*H109</f>
        <v>0.21862000000000001</v>
      </c>
      <c r="S109" s="210">
        <v>0</v>
      </c>
      <c r="T109" s="211">
        <f>S109*H109</f>
        <v>0</v>
      </c>
      <c r="AR109" s="24" t="s">
        <v>125</v>
      </c>
      <c r="AT109" s="24" t="s">
        <v>121</v>
      </c>
      <c r="AU109" s="24" t="s">
        <v>82</v>
      </c>
      <c r="AY109" s="24" t="s">
        <v>118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4" t="s">
        <v>80</v>
      </c>
      <c r="BK109" s="212">
        <f>ROUND(I109*H109,2)</f>
        <v>0</v>
      </c>
      <c r="BL109" s="24" t="s">
        <v>125</v>
      </c>
      <c r="BM109" s="24" t="s">
        <v>286</v>
      </c>
    </row>
    <row r="110" s="1" customFormat="1" ht="25.5" customHeight="1">
      <c r="B110" s="200"/>
      <c r="C110" s="241" t="s">
        <v>191</v>
      </c>
      <c r="D110" s="241" t="s">
        <v>253</v>
      </c>
      <c r="E110" s="242" t="s">
        <v>287</v>
      </c>
      <c r="F110" s="243" t="s">
        <v>288</v>
      </c>
      <c r="G110" s="244" t="s">
        <v>285</v>
      </c>
      <c r="H110" s="245">
        <v>2</v>
      </c>
      <c r="I110" s="246"/>
      <c r="J110" s="247">
        <f>ROUND(I110*H110,2)</f>
        <v>0</v>
      </c>
      <c r="K110" s="243" t="s">
        <v>5</v>
      </c>
      <c r="L110" s="248"/>
      <c r="M110" s="249" t="s">
        <v>5</v>
      </c>
      <c r="N110" s="250" t="s">
        <v>43</v>
      </c>
      <c r="O110" s="47"/>
      <c r="P110" s="210">
        <f>O110*H110</f>
        <v>0</v>
      </c>
      <c r="Q110" s="210">
        <v>0.0060000000000000001</v>
      </c>
      <c r="R110" s="210">
        <f>Q110*H110</f>
        <v>0.012</v>
      </c>
      <c r="S110" s="210">
        <v>0</v>
      </c>
      <c r="T110" s="211">
        <f>S110*H110</f>
        <v>0</v>
      </c>
      <c r="AR110" s="24" t="s">
        <v>167</v>
      </c>
      <c r="AT110" s="24" t="s">
        <v>253</v>
      </c>
      <c r="AU110" s="24" t="s">
        <v>82</v>
      </c>
      <c r="AY110" s="24" t="s">
        <v>118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4" t="s">
        <v>80</v>
      </c>
      <c r="BK110" s="212">
        <f>ROUND(I110*H110,2)</f>
        <v>0</v>
      </c>
      <c r="BL110" s="24" t="s">
        <v>125</v>
      </c>
      <c r="BM110" s="24" t="s">
        <v>289</v>
      </c>
    </row>
    <row r="111" s="1" customFormat="1" ht="25.5" customHeight="1">
      <c r="B111" s="200"/>
      <c r="C111" s="201" t="s">
        <v>11</v>
      </c>
      <c r="D111" s="201" t="s">
        <v>121</v>
      </c>
      <c r="E111" s="202" t="s">
        <v>290</v>
      </c>
      <c r="F111" s="203" t="s">
        <v>291</v>
      </c>
      <c r="G111" s="204" t="s">
        <v>285</v>
      </c>
      <c r="H111" s="205">
        <v>1</v>
      </c>
      <c r="I111" s="206"/>
      <c r="J111" s="207">
        <f>ROUND(I111*H111,2)</f>
        <v>0</v>
      </c>
      <c r="K111" s="203" t="s">
        <v>236</v>
      </c>
      <c r="L111" s="46"/>
      <c r="M111" s="208" t="s">
        <v>5</v>
      </c>
      <c r="N111" s="209" t="s">
        <v>43</v>
      </c>
      <c r="O111" s="47"/>
      <c r="P111" s="210">
        <f>O111*H111</f>
        <v>0</v>
      </c>
      <c r="Q111" s="210">
        <v>0.00069999999999999999</v>
      </c>
      <c r="R111" s="210">
        <f>Q111*H111</f>
        <v>0.00069999999999999999</v>
      </c>
      <c r="S111" s="210">
        <v>0</v>
      </c>
      <c r="T111" s="211">
        <f>S111*H111</f>
        <v>0</v>
      </c>
      <c r="AR111" s="24" t="s">
        <v>125</v>
      </c>
      <c r="AT111" s="24" t="s">
        <v>121</v>
      </c>
      <c r="AU111" s="24" t="s">
        <v>82</v>
      </c>
      <c r="AY111" s="24" t="s">
        <v>118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4" t="s">
        <v>80</v>
      </c>
      <c r="BK111" s="212">
        <f>ROUND(I111*H111,2)</f>
        <v>0</v>
      </c>
      <c r="BL111" s="24" t="s">
        <v>125</v>
      </c>
      <c r="BM111" s="24" t="s">
        <v>292</v>
      </c>
    </row>
    <row r="112" s="1" customFormat="1" ht="16.5" customHeight="1">
      <c r="B112" s="200"/>
      <c r="C112" s="241" t="s">
        <v>201</v>
      </c>
      <c r="D112" s="241" t="s">
        <v>253</v>
      </c>
      <c r="E112" s="242" t="s">
        <v>293</v>
      </c>
      <c r="F112" s="243" t="s">
        <v>294</v>
      </c>
      <c r="G112" s="244" t="s">
        <v>285</v>
      </c>
      <c r="H112" s="245">
        <v>1</v>
      </c>
      <c r="I112" s="246"/>
      <c r="J112" s="247">
        <f>ROUND(I112*H112,2)</f>
        <v>0</v>
      </c>
      <c r="K112" s="243" t="s">
        <v>236</v>
      </c>
      <c r="L112" s="248"/>
      <c r="M112" s="249" t="s">
        <v>5</v>
      </c>
      <c r="N112" s="250" t="s">
        <v>43</v>
      </c>
      <c r="O112" s="47"/>
      <c r="P112" s="210">
        <f>O112*H112</f>
        <v>0</v>
      </c>
      <c r="Q112" s="210">
        <v>0.0040000000000000001</v>
      </c>
      <c r="R112" s="210">
        <f>Q112*H112</f>
        <v>0.0040000000000000001</v>
      </c>
      <c r="S112" s="210">
        <v>0</v>
      </c>
      <c r="T112" s="211">
        <f>S112*H112</f>
        <v>0</v>
      </c>
      <c r="AR112" s="24" t="s">
        <v>167</v>
      </c>
      <c r="AT112" s="24" t="s">
        <v>253</v>
      </c>
      <c r="AU112" s="24" t="s">
        <v>82</v>
      </c>
      <c r="AY112" s="24" t="s">
        <v>118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4" t="s">
        <v>80</v>
      </c>
      <c r="BK112" s="212">
        <f>ROUND(I112*H112,2)</f>
        <v>0</v>
      </c>
      <c r="BL112" s="24" t="s">
        <v>125</v>
      </c>
      <c r="BM112" s="24" t="s">
        <v>295</v>
      </c>
    </row>
    <row r="113" s="1" customFormat="1" ht="16.5" customHeight="1">
      <c r="B113" s="200"/>
      <c r="C113" s="201" t="s">
        <v>205</v>
      </c>
      <c r="D113" s="201" t="s">
        <v>121</v>
      </c>
      <c r="E113" s="202" t="s">
        <v>296</v>
      </c>
      <c r="F113" s="203" t="s">
        <v>297</v>
      </c>
      <c r="G113" s="204" t="s">
        <v>285</v>
      </c>
      <c r="H113" s="205">
        <v>2</v>
      </c>
      <c r="I113" s="206"/>
      <c r="J113" s="207">
        <f>ROUND(I113*H113,2)</f>
        <v>0</v>
      </c>
      <c r="K113" s="203" t="s">
        <v>5</v>
      </c>
      <c r="L113" s="46"/>
      <c r="M113" s="208" t="s">
        <v>5</v>
      </c>
      <c r="N113" s="209" t="s">
        <v>43</v>
      </c>
      <c r="O113" s="47"/>
      <c r="P113" s="210">
        <f>O113*H113</f>
        <v>0</v>
      </c>
      <c r="Q113" s="210">
        <v>0.085419999999999996</v>
      </c>
      <c r="R113" s="210">
        <f>Q113*H113</f>
        <v>0.17083999999999999</v>
      </c>
      <c r="S113" s="210">
        <v>0</v>
      </c>
      <c r="T113" s="211">
        <f>S113*H113</f>
        <v>0</v>
      </c>
      <c r="AR113" s="24" t="s">
        <v>125</v>
      </c>
      <c r="AT113" s="24" t="s">
        <v>121</v>
      </c>
      <c r="AU113" s="24" t="s">
        <v>82</v>
      </c>
      <c r="AY113" s="24" t="s">
        <v>118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4" t="s">
        <v>80</v>
      </c>
      <c r="BK113" s="212">
        <f>ROUND(I113*H113,2)</f>
        <v>0</v>
      </c>
      <c r="BL113" s="24" t="s">
        <v>125</v>
      </c>
      <c r="BM113" s="24" t="s">
        <v>298</v>
      </c>
    </row>
    <row r="114" s="1" customFormat="1" ht="16.5" customHeight="1">
      <c r="B114" s="200"/>
      <c r="C114" s="201" t="s">
        <v>215</v>
      </c>
      <c r="D114" s="201" t="s">
        <v>121</v>
      </c>
      <c r="E114" s="202" t="s">
        <v>299</v>
      </c>
      <c r="F114" s="203" t="s">
        <v>300</v>
      </c>
      <c r="G114" s="204" t="s">
        <v>285</v>
      </c>
      <c r="H114" s="205">
        <v>3</v>
      </c>
      <c r="I114" s="206"/>
      <c r="J114" s="207">
        <f>ROUND(I114*H114,2)</f>
        <v>0</v>
      </c>
      <c r="K114" s="203" t="s">
        <v>236</v>
      </c>
      <c r="L114" s="46"/>
      <c r="M114" s="208" t="s">
        <v>5</v>
      </c>
      <c r="N114" s="209" t="s">
        <v>43</v>
      </c>
      <c r="O114" s="47"/>
      <c r="P114" s="210">
        <f>O114*H114</f>
        <v>0</v>
      </c>
      <c r="Q114" s="210">
        <v>0.10940999999999999</v>
      </c>
      <c r="R114" s="210">
        <f>Q114*H114</f>
        <v>0.32822999999999997</v>
      </c>
      <c r="S114" s="210">
        <v>0</v>
      </c>
      <c r="T114" s="211">
        <f>S114*H114</f>
        <v>0</v>
      </c>
      <c r="AR114" s="24" t="s">
        <v>125</v>
      </c>
      <c r="AT114" s="24" t="s">
        <v>121</v>
      </c>
      <c r="AU114" s="24" t="s">
        <v>82</v>
      </c>
      <c r="AY114" s="24" t="s">
        <v>118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4" t="s">
        <v>80</v>
      </c>
      <c r="BK114" s="212">
        <f>ROUND(I114*H114,2)</f>
        <v>0</v>
      </c>
      <c r="BL114" s="24" t="s">
        <v>125</v>
      </c>
      <c r="BM114" s="24" t="s">
        <v>301</v>
      </c>
    </row>
    <row r="115" s="1" customFormat="1" ht="16.5" customHeight="1">
      <c r="B115" s="200"/>
      <c r="C115" s="241" t="s">
        <v>302</v>
      </c>
      <c r="D115" s="241" t="s">
        <v>253</v>
      </c>
      <c r="E115" s="242" t="s">
        <v>303</v>
      </c>
      <c r="F115" s="243" t="s">
        <v>304</v>
      </c>
      <c r="G115" s="244" t="s">
        <v>285</v>
      </c>
      <c r="H115" s="245">
        <v>3</v>
      </c>
      <c r="I115" s="246"/>
      <c r="J115" s="247">
        <f>ROUND(I115*H115,2)</f>
        <v>0</v>
      </c>
      <c r="K115" s="243" t="s">
        <v>236</v>
      </c>
      <c r="L115" s="248"/>
      <c r="M115" s="249" t="s">
        <v>5</v>
      </c>
      <c r="N115" s="250" t="s">
        <v>43</v>
      </c>
      <c r="O115" s="47"/>
      <c r="P115" s="210">
        <f>O115*H115</f>
        <v>0</v>
      </c>
      <c r="Q115" s="210">
        <v>0.0061000000000000004</v>
      </c>
      <c r="R115" s="210">
        <f>Q115*H115</f>
        <v>0.0183</v>
      </c>
      <c r="S115" s="210">
        <v>0</v>
      </c>
      <c r="T115" s="211">
        <f>S115*H115</f>
        <v>0</v>
      </c>
      <c r="AR115" s="24" t="s">
        <v>167</v>
      </c>
      <c r="AT115" s="24" t="s">
        <v>253</v>
      </c>
      <c r="AU115" s="24" t="s">
        <v>82</v>
      </c>
      <c r="AY115" s="24" t="s">
        <v>118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4" t="s">
        <v>80</v>
      </c>
      <c r="BK115" s="212">
        <f>ROUND(I115*H115,2)</f>
        <v>0</v>
      </c>
      <c r="BL115" s="24" t="s">
        <v>125</v>
      </c>
      <c r="BM115" s="24" t="s">
        <v>305</v>
      </c>
    </row>
    <row r="116" s="1" customFormat="1" ht="16.5" customHeight="1">
      <c r="B116" s="200"/>
      <c r="C116" s="201" t="s">
        <v>306</v>
      </c>
      <c r="D116" s="201" t="s">
        <v>121</v>
      </c>
      <c r="E116" s="202" t="s">
        <v>307</v>
      </c>
      <c r="F116" s="203" t="s">
        <v>308</v>
      </c>
      <c r="G116" s="204" t="s">
        <v>278</v>
      </c>
      <c r="H116" s="205">
        <v>4</v>
      </c>
      <c r="I116" s="206"/>
      <c r="J116" s="207">
        <f>ROUND(I116*H116,2)</f>
        <v>0</v>
      </c>
      <c r="K116" s="203" t="s">
        <v>236</v>
      </c>
      <c r="L116" s="46"/>
      <c r="M116" s="208" t="s">
        <v>5</v>
      </c>
      <c r="N116" s="209" t="s">
        <v>43</v>
      </c>
      <c r="O116" s="47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24" t="s">
        <v>125</v>
      </c>
      <c r="AT116" s="24" t="s">
        <v>121</v>
      </c>
      <c r="AU116" s="24" t="s">
        <v>82</v>
      </c>
      <c r="AY116" s="24" t="s">
        <v>118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4" t="s">
        <v>80</v>
      </c>
      <c r="BK116" s="212">
        <f>ROUND(I116*H116,2)</f>
        <v>0</v>
      </c>
      <c r="BL116" s="24" t="s">
        <v>125</v>
      </c>
      <c r="BM116" s="24" t="s">
        <v>309</v>
      </c>
    </row>
    <row r="117" s="1" customFormat="1" ht="16.5" customHeight="1">
      <c r="B117" s="200"/>
      <c r="C117" s="201" t="s">
        <v>10</v>
      </c>
      <c r="D117" s="201" t="s">
        <v>121</v>
      </c>
      <c r="E117" s="202" t="s">
        <v>310</v>
      </c>
      <c r="F117" s="203" t="s">
        <v>311</v>
      </c>
      <c r="G117" s="204" t="s">
        <v>124</v>
      </c>
      <c r="H117" s="205">
        <v>1</v>
      </c>
      <c r="I117" s="206"/>
      <c r="J117" s="207">
        <f>ROUND(I117*H117,2)</f>
        <v>0</v>
      </c>
      <c r="K117" s="203" t="s">
        <v>5</v>
      </c>
      <c r="L117" s="46"/>
      <c r="M117" s="208" t="s">
        <v>5</v>
      </c>
      <c r="N117" s="209" t="s">
        <v>43</v>
      </c>
      <c r="O117" s="47"/>
      <c r="P117" s="210">
        <f>O117*H117</f>
        <v>0</v>
      </c>
      <c r="Q117" s="210">
        <v>0.025080000000000002</v>
      </c>
      <c r="R117" s="210">
        <f>Q117*H117</f>
        <v>0.025080000000000002</v>
      </c>
      <c r="S117" s="210">
        <v>0</v>
      </c>
      <c r="T117" s="211">
        <f>S117*H117</f>
        <v>0</v>
      </c>
      <c r="AR117" s="24" t="s">
        <v>125</v>
      </c>
      <c r="AT117" s="24" t="s">
        <v>121</v>
      </c>
      <c r="AU117" s="24" t="s">
        <v>82</v>
      </c>
      <c r="AY117" s="24" t="s">
        <v>118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4" t="s">
        <v>80</v>
      </c>
      <c r="BK117" s="212">
        <f>ROUND(I117*H117,2)</f>
        <v>0</v>
      </c>
      <c r="BL117" s="24" t="s">
        <v>125</v>
      </c>
      <c r="BM117" s="24" t="s">
        <v>312</v>
      </c>
    </row>
    <row r="118" s="1" customFormat="1" ht="25.5" customHeight="1">
      <c r="B118" s="200"/>
      <c r="C118" s="201" t="s">
        <v>313</v>
      </c>
      <c r="D118" s="201" t="s">
        <v>121</v>
      </c>
      <c r="E118" s="202" t="s">
        <v>314</v>
      </c>
      <c r="F118" s="203" t="s">
        <v>315</v>
      </c>
      <c r="G118" s="204" t="s">
        <v>235</v>
      </c>
      <c r="H118" s="205">
        <v>860</v>
      </c>
      <c r="I118" s="206"/>
      <c r="J118" s="207">
        <f>ROUND(I118*H118,2)</f>
        <v>0</v>
      </c>
      <c r="K118" s="203" t="s">
        <v>236</v>
      </c>
      <c r="L118" s="46"/>
      <c r="M118" s="208" t="s">
        <v>5</v>
      </c>
      <c r="N118" s="209" t="s">
        <v>43</v>
      </c>
      <c r="O118" s="47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AR118" s="24" t="s">
        <v>125</v>
      </c>
      <c r="AT118" s="24" t="s">
        <v>121</v>
      </c>
      <c r="AU118" s="24" t="s">
        <v>82</v>
      </c>
      <c r="AY118" s="24" t="s">
        <v>118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4" t="s">
        <v>80</v>
      </c>
      <c r="BK118" s="212">
        <f>ROUND(I118*H118,2)</f>
        <v>0</v>
      </c>
      <c r="BL118" s="24" t="s">
        <v>125</v>
      </c>
      <c r="BM118" s="24" t="s">
        <v>316</v>
      </c>
    </row>
    <row r="119" s="1" customFormat="1" ht="25.5" customHeight="1">
      <c r="B119" s="200"/>
      <c r="C119" s="201" t="s">
        <v>317</v>
      </c>
      <c r="D119" s="201" t="s">
        <v>121</v>
      </c>
      <c r="E119" s="202" t="s">
        <v>318</v>
      </c>
      <c r="F119" s="203" t="s">
        <v>319</v>
      </c>
      <c r="G119" s="204" t="s">
        <v>235</v>
      </c>
      <c r="H119" s="205">
        <v>25800</v>
      </c>
      <c r="I119" s="206"/>
      <c r="J119" s="207">
        <f>ROUND(I119*H119,2)</f>
        <v>0</v>
      </c>
      <c r="K119" s="203" t="s">
        <v>236</v>
      </c>
      <c r="L119" s="46"/>
      <c r="M119" s="208" t="s">
        <v>5</v>
      </c>
      <c r="N119" s="209" t="s">
        <v>43</v>
      </c>
      <c r="O119" s="47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24" t="s">
        <v>125</v>
      </c>
      <c r="AT119" s="24" t="s">
        <v>121</v>
      </c>
      <c r="AU119" s="24" t="s">
        <v>82</v>
      </c>
      <c r="AY119" s="24" t="s">
        <v>118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4" t="s">
        <v>80</v>
      </c>
      <c r="BK119" s="212">
        <f>ROUND(I119*H119,2)</f>
        <v>0</v>
      </c>
      <c r="BL119" s="24" t="s">
        <v>125</v>
      </c>
      <c r="BM119" s="24" t="s">
        <v>320</v>
      </c>
    </row>
    <row r="120" s="12" customFormat="1">
      <c r="B120" s="221"/>
      <c r="D120" s="214" t="s">
        <v>130</v>
      </c>
      <c r="F120" s="223" t="s">
        <v>321</v>
      </c>
      <c r="H120" s="224">
        <v>25800</v>
      </c>
      <c r="I120" s="225"/>
      <c r="L120" s="221"/>
      <c r="M120" s="226"/>
      <c r="N120" s="227"/>
      <c r="O120" s="227"/>
      <c r="P120" s="227"/>
      <c r="Q120" s="227"/>
      <c r="R120" s="227"/>
      <c r="S120" s="227"/>
      <c r="T120" s="228"/>
      <c r="AT120" s="222" t="s">
        <v>130</v>
      </c>
      <c r="AU120" s="222" t="s">
        <v>82</v>
      </c>
      <c r="AV120" s="12" t="s">
        <v>82</v>
      </c>
      <c r="AW120" s="12" t="s">
        <v>6</v>
      </c>
      <c r="AX120" s="12" t="s">
        <v>80</v>
      </c>
      <c r="AY120" s="222" t="s">
        <v>118</v>
      </c>
    </row>
    <row r="121" s="1" customFormat="1" ht="25.5" customHeight="1">
      <c r="B121" s="200"/>
      <c r="C121" s="201" t="s">
        <v>322</v>
      </c>
      <c r="D121" s="201" t="s">
        <v>121</v>
      </c>
      <c r="E121" s="202" t="s">
        <v>323</v>
      </c>
      <c r="F121" s="203" t="s">
        <v>324</v>
      </c>
      <c r="G121" s="204" t="s">
        <v>235</v>
      </c>
      <c r="H121" s="205">
        <v>860</v>
      </c>
      <c r="I121" s="206"/>
      <c r="J121" s="207">
        <f>ROUND(I121*H121,2)</f>
        <v>0</v>
      </c>
      <c r="K121" s="203" t="s">
        <v>236</v>
      </c>
      <c r="L121" s="46"/>
      <c r="M121" s="208" t="s">
        <v>5</v>
      </c>
      <c r="N121" s="209" t="s">
        <v>43</v>
      </c>
      <c r="O121" s="47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24" t="s">
        <v>125</v>
      </c>
      <c r="AT121" s="24" t="s">
        <v>121</v>
      </c>
      <c r="AU121" s="24" t="s">
        <v>82</v>
      </c>
      <c r="AY121" s="24" t="s">
        <v>118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4" t="s">
        <v>80</v>
      </c>
      <c r="BK121" s="212">
        <f>ROUND(I121*H121,2)</f>
        <v>0</v>
      </c>
      <c r="BL121" s="24" t="s">
        <v>125</v>
      </c>
      <c r="BM121" s="24" t="s">
        <v>325</v>
      </c>
    </row>
    <row r="122" s="1" customFormat="1" ht="25.5" customHeight="1">
      <c r="B122" s="200"/>
      <c r="C122" s="201" t="s">
        <v>326</v>
      </c>
      <c r="D122" s="201" t="s">
        <v>121</v>
      </c>
      <c r="E122" s="202" t="s">
        <v>327</v>
      </c>
      <c r="F122" s="203" t="s">
        <v>328</v>
      </c>
      <c r="G122" s="204" t="s">
        <v>329</v>
      </c>
      <c r="H122" s="205">
        <v>600</v>
      </c>
      <c r="I122" s="206"/>
      <c r="J122" s="207">
        <f>ROUND(I122*H122,2)</f>
        <v>0</v>
      </c>
      <c r="K122" s="203" t="s">
        <v>236</v>
      </c>
      <c r="L122" s="46"/>
      <c r="M122" s="208" t="s">
        <v>5</v>
      </c>
      <c r="N122" s="209" t="s">
        <v>43</v>
      </c>
      <c r="O122" s="47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24" t="s">
        <v>125</v>
      </c>
      <c r="AT122" s="24" t="s">
        <v>121</v>
      </c>
      <c r="AU122" s="24" t="s">
        <v>82</v>
      </c>
      <c r="AY122" s="24" t="s">
        <v>118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4" t="s">
        <v>80</v>
      </c>
      <c r="BK122" s="212">
        <f>ROUND(I122*H122,2)</f>
        <v>0</v>
      </c>
      <c r="BL122" s="24" t="s">
        <v>125</v>
      </c>
      <c r="BM122" s="24" t="s">
        <v>330</v>
      </c>
    </row>
    <row r="123" s="1" customFormat="1" ht="25.5" customHeight="1">
      <c r="B123" s="200"/>
      <c r="C123" s="201" t="s">
        <v>331</v>
      </c>
      <c r="D123" s="201" t="s">
        <v>121</v>
      </c>
      <c r="E123" s="202" t="s">
        <v>332</v>
      </c>
      <c r="F123" s="203" t="s">
        <v>333</v>
      </c>
      <c r="G123" s="204" t="s">
        <v>329</v>
      </c>
      <c r="H123" s="205">
        <v>18000</v>
      </c>
      <c r="I123" s="206"/>
      <c r="J123" s="207">
        <f>ROUND(I123*H123,2)</f>
        <v>0</v>
      </c>
      <c r="K123" s="203" t="s">
        <v>236</v>
      </c>
      <c r="L123" s="46"/>
      <c r="M123" s="208" t="s">
        <v>5</v>
      </c>
      <c r="N123" s="209" t="s">
        <v>43</v>
      </c>
      <c r="O123" s="47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24" t="s">
        <v>125</v>
      </c>
      <c r="AT123" s="24" t="s">
        <v>121</v>
      </c>
      <c r="AU123" s="24" t="s">
        <v>82</v>
      </c>
      <c r="AY123" s="24" t="s">
        <v>118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24" t="s">
        <v>80</v>
      </c>
      <c r="BK123" s="212">
        <f>ROUND(I123*H123,2)</f>
        <v>0</v>
      </c>
      <c r="BL123" s="24" t="s">
        <v>125</v>
      </c>
      <c r="BM123" s="24" t="s">
        <v>334</v>
      </c>
    </row>
    <row r="124" s="12" customFormat="1">
      <c r="B124" s="221"/>
      <c r="D124" s="214" t="s">
        <v>130</v>
      </c>
      <c r="F124" s="223" t="s">
        <v>335</v>
      </c>
      <c r="H124" s="224">
        <v>18000</v>
      </c>
      <c r="I124" s="225"/>
      <c r="L124" s="221"/>
      <c r="M124" s="226"/>
      <c r="N124" s="227"/>
      <c r="O124" s="227"/>
      <c r="P124" s="227"/>
      <c r="Q124" s="227"/>
      <c r="R124" s="227"/>
      <c r="S124" s="227"/>
      <c r="T124" s="228"/>
      <c r="AT124" s="222" t="s">
        <v>130</v>
      </c>
      <c r="AU124" s="222" t="s">
        <v>82</v>
      </c>
      <c r="AV124" s="12" t="s">
        <v>82</v>
      </c>
      <c r="AW124" s="12" t="s">
        <v>6</v>
      </c>
      <c r="AX124" s="12" t="s">
        <v>80</v>
      </c>
      <c r="AY124" s="222" t="s">
        <v>118</v>
      </c>
    </row>
    <row r="125" s="1" customFormat="1" ht="25.5" customHeight="1">
      <c r="B125" s="200"/>
      <c r="C125" s="201" t="s">
        <v>336</v>
      </c>
      <c r="D125" s="201" t="s">
        <v>121</v>
      </c>
      <c r="E125" s="202" t="s">
        <v>337</v>
      </c>
      <c r="F125" s="203" t="s">
        <v>338</v>
      </c>
      <c r="G125" s="204" t="s">
        <v>329</v>
      </c>
      <c r="H125" s="205">
        <v>600</v>
      </c>
      <c r="I125" s="206"/>
      <c r="J125" s="207">
        <f>ROUND(I125*H125,2)</f>
        <v>0</v>
      </c>
      <c r="K125" s="203" t="s">
        <v>236</v>
      </c>
      <c r="L125" s="46"/>
      <c r="M125" s="208" t="s">
        <v>5</v>
      </c>
      <c r="N125" s="209" t="s">
        <v>43</v>
      </c>
      <c r="O125" s="47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24" t="s">
        <v>125</v>
      </c>
      <c r="AT125" s="24" t="s">
        <v>121</v>
      </c>
      <c r="AU125" s="24" t="s">
        <v>82</v>
      </c>
      <c r="AY125" s="24" t="s">
        <v>118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4" t="s">
        <v>80</v>
      </c>
      <c r="BK125" s="212">
        <f>ROUND(I125*H125,2)</f>
        <v>0</v>
      </c>
      <c r="BL125" s="24" t="s">
        <v>125</v>
      </c>
      <c r="BM125" s="24" t="s">
        <v>339</v>
      </c>
    </row>
    <row r="126" s="1" customFormat="1" ht="16.5" customHeight="1">
      <c r="B126" s="200"/>
      <c r="C126" s="201" t="s">
        <v>340</v>
      </c>
      <c r="D126" s="201" t="s">
        <v>121</v>
      </c>
      <c r="E126" s="202" t="s">
        <v>341</v>
      </c>
      <c r="F126" s="203" t="s">
        <v>342</v>
      </c>
      <c r="G126" s="204" t="s">
        <v>256</v>
      </c>
      <c r="H126" s="205">
        <v>1436</v>
      </c>
      <c r="I126" s="206"/>
      <c r="J126" s="207">
        <f>ROUND(I126*H126,2)</f>
        <v>0</v>
      </c>
      <c r="K126" s="203" t="s">
        <v>5</v>
      </c>
      <c r="L126" s="46"/>
      <c r="M126" s="208" t="s">
        <v>5</v>
      </c>
      <c r="N126" s="209" t="s">
        <v>43</v>
      </c>
      <c r="O126" s="47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24" t="s">
        <v>125</v>
      </c>
      <c r="AT126" s="24" t="s">
        <v>121</v>
      </c>
      <c r="AU126" s="24" t="s">
        <v>82</v>
      </c>
      <c r="AY126" s="24" t="s">
        <v>118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24" t="s">
        <v>80</v>
      </c>
      <c r="BK126" s="212">
        <f>ROUND(I126*H126,2)</f>
        <v>0</v>
      </c>
      <c r="BL126" s="24" t="s">
        <v>125</v>
      </c>
      <c r="BM126" s="24" t="s">
        <v>343</v>
      </c>
    </row>
    <row r="127" s="1" customFormat="1" ht="16.5" customHeight="1">
      <c r="B127" s="200"/>
      <c r="C127" s="201" t="s">
        <v>344</v>
      </c>
      <c r="D127" s="201" t="s">
        <v>121</v>
      </c>
      <c r="E127" s="202" t="s">
        <v>345</v>
      </c>
      <c r="F127" s="203" t="s">
        <v>346</v>
      </c>
      <c r="G127" s="204" t="s">
        <v>235</v>
      </c>
      <c r="H127" s="205">
        <v>860</v>
      </c>
      <c r="I127" s="206"/>
      <c r="J127" s="207">
        <f>ROUND(I127*H127,2)</f>
        <v>0</v>
      </c>
      <c r="K127" s="203" t="s">
        <v>236</v>
      </c>
      <c r="L127" s="46"/>
      <c r="M127" s="208" t="s">
        <v>5</v>
      </c>
      <c r="N127" s="209" t="s">
        <v>43</v>
      </c>
      <c r="O127" s="47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24" t="s">
        <v>125</v>
      </c>
      <c r="AT127" s="24" t="s">
        <v>121</v>
      </c>
      <c r="AU127" s="24" t="s">
        <v>82</v>
      </c>
      <c r="AY127" s="24" t="s">
        <v>118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4" t="s">
        <v>80</v>
      </c>
      <c r="BK127" s="212">
        <f>ROUND(I127*H127,2)</f>
        <v>0</v>
      </c>
      <c r="BL127" s="24" t="s">
        <v>125</v>
      </c>
      <c r="BM127" s="24" t="s">
        <v>347</v>
      </c>
    </row>
    <row r="128" s="1" customFormat="1" ht="16.5" customHeight="1">
      <c r="B128" s="200"/>
      <c r="C128" s="201" t="s">
        <v>348</v>
      </c>
      <c r="D128" s="201" t="s">
        <v>121</v>
      </c>
      <c r="E128" s="202" t="s">
        <v>349</v>
      </c>
      <c r="F128" s="203" t="s">
        <v>350</v>
      </c>
      <c r="G128" s="204" t="s">
        <v>235</v>
      </c>
      <c r="H128" s="205">
        <v>25800</v>
      </c>
      <c r="I128" s="206"/>
      <c r="J128" s="207">
        <f>ROUND(I128*H128,2)</f>
        <v>0</v>
      </c>
      <c r="K128" s="203" t="s">
        <v>236</v>
      </c>
      <c r="L128" s="46"/>
      <c r="M128" s="208" t="s">
        <v>5</v>
      </c>
      <c r="N128" s="209" t="s">
        <v>43</v>
      </c>
      <c r="O128" s="47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AR128" s="24" t="s">
        <v>125</v>
      </c>
      <c r="AT128" s="24" t="s">
        <v>121</v>
      </c>
      <c r="AU128" s="24" t="s">
        <v>82</v>
      </c>
      <c r="AY128" s="24" t="s">
        <v>118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4" t="s">
        <v>80</v>
      </c>
      <c r="BK128" s="212">
        <f>ROUND(I128*H128,2)</f>
        <v>0</v>
      </c>
      <c r="BL128" s="24" t="s">
        <v>125</v>
      </c>
      <c r="BM128" s="24" t="s">
        <v>351</v>
      </c>
    </row>
    <row r="129" s="12" customFormat="1">
      <c r="B129" s="221"/>
      <c r="D129" s="214" t="s">
        <v>130</v>
      </c>
      <c r="F129" s="223" t="s">
        <v>321</v>
      </c>
      <c r="H129" s="224">
        <v>25800</v>
      </c>
      <c r="I129" s="225"/>
      <c r="L129" s="221"/>
      <c r="M129" s="226"/>
      <c r="N129" s="227"/>
      <c r="O129" s="227"/>
      <c r="P129" s="227"/>
      <c r="Q129" s="227"/>
      <c r="R129" s="227"/>
      <c r="S129" s="227"/>
      <c r="T129" s="228"/>
      <c r="AT129" s="222" t="s">
        <v>130</v>
      </c>
      <c r="AU129" s="222" t="s">
        <v>82</v>
      </c>
      <c r="AV129" s="12" t="s">
        <v>82</v>
      </c>
      <c r="AW129" s="12" t="s">
        <v>6</v>
      </c>
      <c r="AX129" s="12" t="s">
        <v>80</v>
      </c>
      <c r="AY129" s="222" t="s">
        <v>118</v>
      </c>
    </row>
    <row r="130" s="1" customFormat="1" ht="16.5" customHeight="1">
      <c r="B130" s="200"/>
      <c r="C130" s="201" t="s">
        <v>352</v>
      </c>
      <c r="D130" s="201" t="s">
        <v>121</v>
      </c>
      <c r="E130" s="202" t="s">
        <v>353</v>
      </c>
      <c r="F130" s="203" t="s">
        <v>354</v>
      </c>
      <c r="G130" s="204" t="s">
        <v>235</v>
      </c>
      <c r="H130" s="205">
        <v>860</v>
      </c>
      <c r="I130" s="206"/>
      <c r="J130" s="207">
        <f>ROUND(I130*H130,2)</f>
        <v>0</v>
      </c>
      <c r="K130" s="203" t="s">
        <v>236</v>
      </c>
      <c r="L130" s="46"/>
      <c r="M130" s="208" t="s">
        <v>5</v>
      </c>
      <c r="N130" s="209" t="s">
        <v>43</v>
      </c>
      <c r="O130" s="47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24" t="s">
        <v>125</v>
      </c>
      <c r="AT130" s="24" t="s">
        <v>121</v>
      </c>
      <c r="AU130" s="24" t="s">
        <v>82</v>
      </c>
      <c r="AY130" s="24" t="s">
        <v>118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24" t="s">
        <v>80</v>
      </c>
      <c r="BK130" s="212">
        <f>ROUND(I130*H130,2)</f>
        <v>0</v>
      </c>
      <c r="BL130" s="24" t="s">
        <v>125</v>
      </c>
      <c r="BM130" s="24" t="s">
        <v>355</v>
      </c>
    </row>
    <row r="131" s="1" customFormat="1" ht="16.5" customHeight="1">
      <c r="B131" s="200"/>
      <c r="C131" s="201" t="s">
        <v>356</v>
      </c>
      <c r="D131" s="201" t="s">
        <v>121</v>
      </c>
      <c r="E131" s="202" t="s">
        <v>357</v>
      </c>
      <c r="F131" s="203" t="s">
        <v>358</v>
      </c>
      <c r="G131" s="204" t="s">
        <v>359</v>
      </c>
      <c r="H131" s="205">
        <v>80</v>
      </c>
      <c r="I131" s="206"/>
      <c r="J131" s="207">
        <f>ROUND(I131*H131,2)</f>
        <v>0</v>
      </c>
      <c r="K131" s="203" t="s">
        <v>5</v>
      </c>
      <c r="L131" s="46"/>
      <c r="M131" s="208" t="s">
        <v>5</v>
      </c>
      <c r="N131" s="209" t="s">
        <v>43</v>
      </c>
      <c r="O131" s="47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AR131" s="24" t="s">
        <v>125</v>
      </c>
      <c r="AT131" s="24" t="s">
        <v>121</v>
      </c>
      <c r="AU131" s="24" t="s">
        <v>82</v>
      </c>
      <c r="AY131" s="24" t="s">
        <v>118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4" t="s">
        <v>80</v>
      </c>
      <c r="BK131" s="212">
        <f>ROUND(I131*H131,2)</f>
        <v>0</v>
      </c>
      <c r="BL131" s="24" t="s">
        <v>125</v>
      </c>
      <c r="BM131" s="24" t="s">
        <v>360</v>
      </c>
    </row>
    <row r="132" s="1" customFormat="1" ht="16.5" customHeight="1">
      <c r="B132" s="200"/>
      <c r="C132" s="201" t="s">
        <v>361</v>
      </c>
      <c r="D132" s="201" t="s">
        <v>121</v>
      </c>
      <c r="E132" s="202" t="s">
        <v>362</v>
      </c>
      <c r="F132" s="203" t="s">
        <v>363</v>
      </c>
      <c r="G132" s="204" t="s">
        <v>256</v>
      </c>
      <c r="H132" s="205">
        <v>5096.2030000000004</v>
      </c>
      <c r="I132" s="206"/>
      <c r="J132" s="207">
        <f>ROUND(I132*H132,2)</f>
        <v>0</v>
      </c>
      <c r="K132" s="203" t="s">
        <v>236</v>
      </c>
      <c r="L132" s="46"/>
      <c r="M132" s="208" t="s">
        <v>5</v>
      </c>
      <c r="N132" s="209" t="s">
        <v>43</v>
      </c>
      <c r="O132" s="47"/>
      <c r="P132" s="210">
        <f>O132*H132</f>
        <v>0</v>
      </c>
      <c r="Q132" s="210">
        <v>0</v>
      </c>
      <c r="R132" s="210">
        <f>Q132*H132</f>
        <v>0</v>
      </c>
      <c r="S132" s="210">
        <v>0.001</v>
      </c>
      <c r="T132" s="211">
        <f>S132*H132</f>
        <v>5.0962030000000009</v>
      </c>
      <c r="AR132" s="24" t="s">
        <v>125</v>
      </c>
      <c r="AT132" s="24" t="s">
        <v>121</v>
      </c>
      <c r="AU132" s="24" t="s">
        <v>82</v>
      </c>
      <c r="AY132" s="24" t="s">
        <v>118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24" t="s">
        <v>80</v>
      </c>
      <c r="BK132" s="212">
        <f>ROUND(I132*H132,2)</f>
        <v>0</v>
      </c>
      <c r="BL132" s="24" t="s">
        <v>125</v>
      </c>
      <c r="BM132" s="24" t="s">
        <v>364</v>
      </c>
    </row>
    <row r="133" s="12" customFormat="1">
      <c r="B133" s="221"/>
      <c r="D133" s="214" t="s">
        <v>130</v>
      </c>
      <c r="E133" s="222" t="s">
        <v>5</v>
      </c>
      <c r="F133" s="223" t="s">
        <v>365</v>
      </c>
      <c r="H133" s="224">
        <v>5096.2030000000004</v>
      </c>
      <c r="I133" s="225"/>
      <c r="L133" s="221"/>
      <c r="M133" s="226"/>
      <c r="N133" s="227"/>
      <c r="O133" s="227"/>
      <c r="P133" s="227"/>
      <c r="Q133" s="227"/>
      <c r="R133" s="227"/>
      <c r="S133" s="227"/>
      <c r="T133" s="228"/>
      <c r="AT133" s="222" t="s">
        <v>130</v>
      </c>
      <c r="AU133" s="222" t="s">
        <v>82</v>
      </c>
      <c r="AV133" s="12" t="s">
        <v>82</v>
      </c>
      <c r="AW133" s="12" t="s">
        <v>35</v>
      </c>
      <c r="AX133" s="12" t="s">
        <v>80</v>
      </c>
      <c r="AY133" s="222" t="s">
        <v>118</v>
      </c>
    </row>
    <row r="134" s="1" customFormat="1" ht="25.5" customHeight="1">
      <c r="B134" s="200"/>
      <c r="C134" s="201" t="s">
        <v>366</v>
      </c>
      <c r="D134" s="201" t="s">
        <v>121</v>
      </c>
      <c r="E134" s="202" t="s">
        <v>367</v>
      </c>
      <c r="F134" s="203" t="s">
        <v>368</v>
      </c>
      <c r="G134" s="204" t="s">
        <v>329</v>
      </c>
      <c r="H134" s="205">
        <v>31.177</v>
      </c>
      <c r="I134" s="206"/>
      <c r="J134" s="207">
        <f>ROUND(I134*H134,2)</f>
        <v>0</v>
      </c>
      <c r="K134" s="203" t="s">
        <v>236</v>
      </c>
      <c r="L134" s="46"/>
      <c r="M134" s="208" t="s">
        <v>5</v>
      </c>
      <c r="N134" s="209" t="s">
        <v>43</v>
      </c>
      <c r="O134" s="47"/>
      <c r="P134" s="210">
        <f>O134*H134</f>
        <v>0</v>
      </c>
      <c r="Q134" s="210">
        <v>0</v>
      </c>
      <c r="R134" s="210">
        <f>Q134*H134</f>
        <v>0</v>
      </c>
      <c r="S134" s="210">
        <v>2.2000000000000002</v>
      </c>
      <c r="T134" s="211">
        <f>S134*H134</f>
        <v>68.589399999999998</v>
      </c>
      <c r="AR134" s="24" t="s">
        <v>125</v>
      </c>
      <c r="AT134" s="24" t="s">
        <v>121</v>
      </c>
      <c r="AU134" s="24" t="s">
        <v>82</v>
      </c>
      <c r="AY134" s="24" t="s">
        <v>118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24" t="s">
        <v>80</v>
      </c>
      <c r="BK134" s="212">
        <f>ROUND(I134*H134,2)</f>
        <v>0</v>
      </c>
      <c r="BL134" s="24" t="s">
        <v>125</v>
      </c>
      <c r="BM134" s="24" t="s">
        <v>369</v>
      </c>
    </row>
    <row r="135" s="12" customFormat="1">
      <c r="B135" s="221"/>
      <c r="D135" s="214" t="s">
        <v>130</v>
      </c>
      <c r="E135" s="222" t="s">
        <v>5</v>
      </c>
      <c r="F135" s="223" t="s">
        <v>370</v>
      </c>
      <c r="H135" s="224">
        <v>31.177</v>
      </c>
      <c r="I135" s="225"/>
      <c r="L135" s="221"/>
      <c r="M135" s="226"/>
      <c r="N135" s="227"/>
      <c r="O135" s="227"/>
      <c r="P135" s="227"/>
      <c r="Q135" s="227"/>
      <c r="R135" s="227"/>
      <c r="S135" s="227"/>
      <c r="T135" s="228"/>
      <c r="AT135" s="222" t="s">
        <v>130</v>
      </c>
      <c r="AU135" s="222" t="s">
        <v>82</v>
      </c>
      <c r="AV135" s="12" t="s">
        <v>82</v>
      </c>
      <c r="AW135" s="12" t="s">
        <v>35</v>
      </c>
      <c r="AX135" s="12" t="s">
        <v>80</v>
      </c>
      <c r="AY135" s="222" t="s">
        <v>118</v>
      </c>
    </row>
    <row r="136" s="1" customFormat="1" ht="25.5" customHeight="1">
      <c r="B136" s="200"/>
      <c r="C136" s="201" t="s">
        <v>371</v>
      </c>
      <c r="D136" s="201" t="s">
        <v>121</v>
      </c>
      <c r="E136" s="202" t="s">
        <v>372</v>
      </c>
      <c r="F136" s="203" t="s">
        <v>373</v>
      </c>
      <c r="G136" s="204" t="s">
        <v>329</v>
      </c>
      <c r="H136" s="205">
        <v>31.177</v>
      </c>
      <c r="I136" s="206"/>
      <c r="J136" s="207">
        <f>ROUND(I136*H136,2)</f>
        <v>0</v>
      </c>
      <c r="K136" s="203" t="s">
        <v>236</v>
      </c>
      <c r="L136" s="46"/>
      <c r="M136" s="208" t="s">
        <v>5</v>
      </c>
      <c r="N136" s="209" t="s">
        <v>43</v>
      </c>
      <c r="O136" s="47"/>
      <c r="P136" s="210">
        <f>O136*H136</f>
        <v>0</v>
      </c>
      <c r="Q136" s="210">
        <v>0</v>
      </c>
      <c r="R136" s="210">
        <f>Q136*H136</f>
        <v>0</v>
      </c>
      <c r="S136" s="210">
        <v>0.029000000000000001</v>
      </c>
      <c r="T136" s="211">
        <f>S136*H136</f>
        <v>0.90413300000000008</v>
      </c>
      <c r="AR136" s="24" t="s">
        <v>125</v>
      </c>
      <c r="AT136" s="24" t="s">
        <v>121</v>
      </c>
      <c r="AU136" s="24" t="s">
        <v>82</v>
      </c>
      <c r="AY136" s="24" t="s">
        <v>118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24" t="s">
        <v>80</v>
      </c>
      <c r="BK136" s="212">
        <f>ROUND(I136*H136,2)</f>
        <v>0</v>
      </c>
      <c r="BL136" s="24" t="s">
        <v>125</v>
      </c>
      <c r="BM136" s="24" t="s">
        <v>374</v>
      </c>
    </row>
    <row r="137" s="1" customFormat="1" ht="16.5" customHeight="1">
      <c r="B137" s="200"/>
      <c r="C137" s="201" t="s">
        <v>375</v>
      </c>
      <c r="D137" s="201" t="s">
        <v>121</v>
      </c>
      <c r="E137" s="202" t="s">
        <v>376</v>
      </c>
      <c r="F137" s="203" t="s">
        <v>377</v>
      </c>
      <c r="G137" s="204" t="s">
        <v>285</v>
      </c>
      <c r="H137" s="205">
        <v>2</v>
      </c>
      <c r="I137" s="206"/>
      <c r="J137" s="207">
        <f>ROUND(I137*H137,2)</f>
        <v>0</v>
      </c>
      <c r="K137" s="203" t="s">
        <v>5</v>
      </c>
      <c r="L137" s="46"/>
      <c r="M137" s="208" t="s">
        <v>5</v>
      </c>
      <c r="N137" s="209" t="s">
        <v>43</v>
      </c>
      <c r="O137" s="47"/>
      <c r="P137" s="210">
        <f>O137*H137</f>
        <v>0</v>
      </c>
      <c r="Q137" s="210">
        <v>0</v>
      </c>
      <c r="R137" s="210">
        <f>Q137*H137</f>
        <v>0</v>
      </c>
      <c r="S137" s="210">
        <v>0.108</v>
      </c>
      <c r="T137" s="211">
        <f>S137*H137</f>
        <v>0.216</v>
      </c>
      <c r="AR137" s="24" t="s">
        <v>125</v>
      </c>
      <c r="AT137" s="24" t="s">
        <v>121</v>
      </c>
      <c r="AU137" s="24" t="s">
        <v>82</v>
      </c>
      <c r="AY137" s="24" t="s">
        <v>118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4" t="s">
        <v>80</v>
      </c>
      <c r="BK137" s="212">
        <f>ROUND(I137*H137,2)</f>
        <v>0</v>
      </c>
      <c r="BL137" s="24" t="s">
        <v>125</v>
      </c>
      <c r="BM137" s="24" t="s">
        <v>378</v>
      </c>
    </row>
    <row r="138" s="1" customFormat="1" ht="16.5" customHeight="1">
      <c r="B138" s="200"/>
      <c r="C138" s="201" t="s">
        <v>379</v>
      </c>
      <c r="D138" s="201" t="s">
        <v>121</v>
      </c>
      <c r="E138" s="202" t="s">
        <v>380</v>
      </c>
      <c r="F138" s="203" t="s">
        <v>381</v>
      </c>
      <c r="G138" s="204" t="s">
        <v>278</v>
      </c>
      <c r="H138" s="205">
        <v>203.29599999999999</v>
      </c>
      <c r="I138" s="206"/>
      <c r="J138" s="207">
        <f>ROUND(I138*H138,2)</f>
        <v>0</v>
      </c>
      <c r="K138" s="203" t="s">
        <v>236</v>
      </c>
      <c r="L138" s="46"/>
      <c r="M138" s="208" t="s">
        <v>5</v>
      </c>
      <c r="N138" s="209" t="s">
        <v>43</v>
      </c>
      <c r="O138" s="47"/>
      <c r="P138" s="210">
        <f>O138*H138</f>
        <v>0</v>
      </c>
      <c r="Q138" s="210">
        <v>8.0000000000000007E-05</v>
      </c>
      <c r="R138" s="210">
        <f>Q138*H138</f>
        <v>0.016263679999999999</v>
      </c>
      <c r="S138" s="210">
        <v>0.017999999999999999</v>
      </c>
      <c r="T138" s="211">
        <f>S138*H138</f>
        <v>3.6593279999999995</v>
      </c>
      <c r="AR138" s="24" t="s">
        <v>125</v>
      </c>
      <c r="AT138" s="24" t="s">
        <v>121</v>
      </c>
      <c r="AU138" s="24" t="s">
        <v>82</v>
      </c>
      <c r="AY138" s="24" t="s">
        <v>118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24" t="s">
        <v>80</v>
      </c>
      <c r="BK138" s="212">
        <f>ROUND(I138*H138,2)</f>
        <v>0</v>
      </c>
      <c r="BL138" s="24" t="s">
        <v>125</v>
      </c>
      <c r="BM138" s="24" t="s">
        <v>382</v>
      </c>
    </row>
    <row r="139" s="1" customFormat="1" ht="16.5" customHeight="1">
      <c r="B139" s="200"/>
      <c r="C139" s="201" t="s">
        <v>383</v>
      </c>
      <c r="D139" s="201" t="s">
        <v>121</v>
      </c>
      <c r="E139" s="202" t="s">
        <v>384</v>
      </c>
      <c r="F139" s="203" t="s">
        <v>385</v>
      </c>
      <c r="G139" s="204" t="s">
        <v>235</v>
      </c>
      <c r="H139" s="205">
        <v>31.146000000000001</v>
      </c>
      <c r="I139" s="206"/>
      <c r="J139" s="207">
        <f>ROUND(I139*H139,2)</f>
        <v>0</v>
      </c>
      <c r="K139" s="203" t="s">
        <v>386</v>
      </c>
      <c r="L139" s="46"/>
      <c r="M139" s="208" t="s">
        <v>5</v>
      </c>
      <c r="N139" s="209" t="s">
        <v>43</v>
      </c>
      <c r="O139" s="47"/>
      <c r="P139" s="210">
        <f>O139*H139</f>
        <v>0</v>
      </c>
      <c r="Q139" s="210">
        <v>0</v>
      </c>
      <c r="R139" s="210">
        <f>Q139*H139</f>
        <v>0</v>
      </c>
      <c r="S139" s="210">
        <v>0.066000000000000003</v>
      </c>
      <c r="T139" s="211">
        <f>S139*H139</f>
        <v>2.0556360000000002</v>
      </c>
      <c r="AR139" s="24" t="s">
        <v>125</v>
      </c>
      <c r="AT139" s="24" t="s">
        <v>121</v>
      </c>
      <c r="AU139" s="24" t="s">
        <v>82</v>
      </c>
      <c r="AY139" s="24" t="s">
        <v>118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24" t="s">
        <v>80</v>
      </c>
      <c r="BK139" s="212">
        <f>ROUND(I139*H139,2)</f>
        <v>0</v>
      </c>
      <c r="BL139" s="24" t="s">
        <v>125</v>
      </c>
      <c r="BM139" s="24" t="s">
        <v>387</v>
      </c>
    </row>
    <row r="140" s="12" customFormat="1">
      <c r="B140" s="221"/>
      <c r="D140" s="214" t="s">
        <v>130</v>
      </c>
      <c r="E140" s="222" t="s">
        <v>5</v>
      </c>
      <c r="F140" s="223" t="s">
        <v>388</v>
      </c>
      <c r="H140" s="224">
        <v>31.146000000000001</v>
      </c>
      <c r="I140" s="225"/>
      <c r="L140" s="221"/>
      <c r="M140" s="226"/>
      <c r="N140" s="227"/>
      <c r="O140" s="227"/>
      <c r="P140" s="227"/>
      <c r="Q140" s="227"/>
      <c r="R140" s="227"/>
      <c r="S140" s="227"/>
      <c r="T140" s="228"/>
      <c r="AT140" s="222" t="s">
        <v>130</v>
      </c>
      <c r="AU140" s="222" t="s">
        <v>82</v>
      </c>
      <c r="AV140" s="12" t="s">
        <v>82</v>
      </c>
      <c r="AW140" s="12" t="s">
        <v>35</v>
      </c>
      <c r="AX140" s="12" t="s">
        <v>80</v>
      </c>
      <c r="AY140" s="222" t="s">
        <v>118</v>
      </c>
    </row>
    <row r="141" s="1" customFormat="1" ht="16.5" customHeight="1">
      <c r="B141" s="200"/>
      <c r="C141" s="201" t="s">
        <v>389</v>
      </c>
      <c r="D141" s="201" t="s">
        <v>121</v>
      </c>
      <c r="E141" s="202" t="s">
        <v>390</v>
      </c>
      <c r="F141" s="203" t="s">
        <v>391</v>
      </c>
      <c r="G141" s="204" t="s">
        <v>235</v>
      </c>
      <c r="H141" s="205">
        <v>11.869999999999999</v>
      </c>
      <c r="I141" s="206"/>
      <c r="J141" s="207">
        <f>ROUND(I141*H141,2)</f>
        <v>0</v>
      </c>
      <c r="K141" s="203" t="s">
        <v>236</v>
      </c>
      <c r="L141" s="46"/>
      <c r="M141" s="208" t="s">
        <v>5</v>
      </c>
      <c r="N141" s="209" t="s">
        <v>43</v>
      </c>
      <c r="O141" s="47"/>
      <c r="P141" s="210">
        <f>O141*H141</f>
        <v>0</v>
      </c>
      <c r="Q141" s="210">
        <v>0</v>
      </c>
      <c r="R141" s="210">
        <f>Q141*H141</f>
        <v>0</v>
      </c>
      <c r="S141" s="210">
        <v>0.066000000000000003</v>
      </c>
      <c r="T141" s="211">
        <f>S141*H141</f>
        <v>0.78342000000000001</v>
      </c>
      <c r="AR141" s="24" t="s">
        <v>125</v>
      </c>
      <c r="AT141" s="24" t="s">
        <v>121</v>
      </c>
      <c r="AU141" s="24" t="s">
        <v>82</v>
      </c>
      <c r="AY141" s="24" t="s">
        <v>118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24" t="s">
        <v>80</v>
      </c>
      <c r="BK141" s="212">
        <f>ROUND(I141*H141,2)</f>
        <v>0</v>
      </c>
      <c r="BL141" s="24" t="s">
        <v>125</v>
      </c>
      <c r="BM141" s="24" t="s">
        <v>392</v>
      </c>
    </row>
    <row r="142" s="12" customFormat="1">
      <c r="B142" s="221"/>
      <c r="D142" s="214" t="s">
        <v>130</v>
      </c>
      <c r="E142" s="222" t="s">
        <v>5</v>
      </c>
      <c r="F142" s="223" t="s">
        <v>393</v>
      </c>
      <c r="H142" s="224">
        <v>11.869999999999999</v>
      </c>
      <c r="I142" s="225"/>
      <c r="L142" s="221"/>
      <c r="M142" s="226"/>
      <c r="N142" s="227"/>
      <c r="O142" s="227"/>
      <c r="P142" s="227"/>
      <c r="Q142" s="227"/>
      <c r="R142" s="227"/>
      <c r="S142" s="227"/>
      <c r="T142" s="228"/>
      <c r="AT142" s="222" t="s">
        <v>130</v>
      </c>
      <c r="AU142" s="222" t="s">
        <v>82</v>
      </c>
      <c r="AV142" s="12" t="s">
        <v>82</v>
      </c>
      <c r="AW142" s="12" t="s">
        <v>35</v>
      </c>
      <c r="AX142" s="12" t="s">
        <v>80</v>
      </c>
      <c r="AY142" s="222" t="s">
        <v>118</v>
      </c>
    </row>
    <row r="143" s="1" customFormat="1" ht="16.5" customHeight="1">
      <c r="B143" s="200"/>
      <c r="C143" s="201" t="s">
        <v>394</v>
      </c>
      <c r="D143" s="201" t="s">
        <v>121</v>
      </c>
      <c r="E143" s="202" t="s">
        <v>395</v>
      </c>
      <c r="F143" s="203" t="s">
        <v>396</v>
      </c>
      <c r="G143" s="204" t="s">
        <v>235</v>
      </c>
      <c r="H143" s="205">
        <v>43.015999999999998</v>
      </c>
      <c r="I143" s="206"/>
      <c r="J143" s="207">
        <f>ROUND(I143*H143,2)</f>
        <v>0</v>
      </c>
      <c r="K143" s="203" t="s">
        <v>236</v>
      </c>
      <c r="L143" s="46"/>
      <c r="M143" s="208" t="s">
        <v>5</v>
      </c>
      <c r="N143" s="209" t="s">
        <v>43</v>
      </c>
      <c r="O143" s="47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AR143" s="24" t="s">
        <v>125</v>
      </c>
      <c r="AT143" s="24" t="s">
        <v>121</v>
      </c>
      <c r="AU143" s="24" t="s">
        <v>82</v>
      </c>
      <c r="AY143" s="24" t="s">
        <v>118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24" t="s">
        <v>80</v>
      </c>
      <c r="BK143" s="212">
        <f>ROUND(I143*H143,2)</f>
        <v>0</v>
      </c>
      <c r="BL143" s="24" t="s">
        <v>125</v>
      </c>
      <c r="BM143" s="24" t="s">
        <v>397</v>
      </c>
    </row>
    <row r="144" s="1" customFormat="1" ht="16.5" customHeight="1">
      <c r="B144" s="200"/>
      <c r="C144" s="201" t="s">
        <v>398</v>
      </c>
      <c r="D144" s="201" t="s">
        <v>121</v>
      </c>
      <c r="E144" s="202" t="s">
        <v>399</v>
      </c>
      <c r="F144" s="203" t="s">
        <v>400</v>
      </c>
      <c r="G144" s="204" t="s">
        <v>235</v>
      </c>
      <c r="H144" s="205">
        <v>43.015999999999998</v>
      </c>
      <c r="I144" s="206"/>
      <c r="J144" s="207">
        <f>ROUND(I144*H144,2)</f>
        <v>0</v>
      </c>
      <c r="K144" s="203" t="s">
        <v>386</v>
      </c>
      <c r="L144" s="46"/>
      <c r="M144" s="208" t="s">
        <v>5</v>
      </c>
      <c r="N144" s="209" t="s">
        <v>43</v>
      </c>
      <c r="O144" s="47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AR144" s="24" t="s">
        <v>125</v>
      </c>
      <c r="AT144" s="24" t="s">
        <v>121</v>
      </c>
      <c r="AU144" s="24" t="s">
        <v>82</v>
      </c>
      <c r="AY144" s="24" t="s">
        <v>118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24" t="s">
        <v>80</v>
      </c>
      <c r="BK144" s="212">
        <f>ROUND(I144*H144,2)</f>
        <v>0</v>
      </c>
      <c r="BL144" s="24" t="s">
        <v>125</v>
      </c>
      <c r="BM144" s="24" t="s">
        <v>401</v>
      </c>
    </row>
    <row r="145" s="12" customFormat="1">
      <c r="B145" s="221"/>
      <c r="D145" s="214" t="s">
        <v>130</v>
      </c>
      <c r="E145" s="222" t="s">
        <v>5</v>
      </c>
      <c r="F145" s="223" t="s">
        <v>402</v>
      </c>
      <c r="H145" s="224">
        <v>43.015999999999998</v>
      </c>
      <c r="I145" s="225"/>
      <c r="L145" s="221"/>
      <c r="M145" s="226"/>
      <c r="N145" s="227"/>
      <c r="O145" s="227"/>
      <c r="P145" s="227"/>
      <c r="Q145" s="227"/>
      <c r="R145" s="227"/>
      <c r="S145" s="227"/>
      <c r="T145" s="228"/>
      <c r="AT145" s="222" t="s">
        <v>130</v>
      </c>
      <c r="AU145" s="222" t="s">
        <v>82</v>
      </c>
      <c r="AV145" s="12" t="s">
        <v>82</v>
      </c>
      <c r="AW145" s="12" t="s">
        <v>35</v>
      </c>
      <c r="AX145" s="12" t="s">
        <v>80</v>
      </c>
      <c r="AY145" s="222" t="s">
        <v>118</v>
      </c>
    </row>
    <row r="146" s="1" customFormat="1" ht="16.5" customHeight="1">
      <c r="B146" s="200"/>
      <c r="C146" s="201" t="s">
        <v>403</v>
      </c>
      <c r="D146" s="201" t="s">
        <v>121</v>
      </c>
      <c r="E146" s="202" t="s">
        <v>404</v>
      </c>
      <c r="F146" s="203" t="s">
        <v>405</v>
      </c>
      <c r="G146" s="204" t="s">
        <v>235</v>
      </c>
      <c r="H146" s="205">
        <v>43.015999999999998</v>
      </c>
      <c r="I146" s="206"/>
      <c r="J146" s="207">
        <f>ROUND(I146*H146,2)</f>
        <v>0</v>
      </c>
      <c r="K146" s="203" t="s">
        <v>236</v>
      </c>
      <c r="L146" s="46"/>
      <c r="M146" s="208" t="s">
        <v>5</v>
      </c>
      <c r="N146" s="209" t="s">
        <v>43</v>
      </c>
      <c r="O146" s="47"/>
      <c r="P146" s="210">
        <f>O146*H146</f>
        <v>0</v>
      </c>
      <c r="Q146" s="210">
        <v>0.048000000000000001</v>
      </c>
      <c r="R146" s="210">
        <f>Q146*H146</f>
        <v>2.0647679999999999</v>
      </c>
      <c r="S146" s="210">
        <v>0.048000000000000001</v>
      </c>
      <c r="T146" s="211">
        <f>S146*H146</f>
        <v>2.0647679999999999</v>
      </c>
      <c r="AR146" s="24" t="s">
        <v>125</v>
      </c>
      <c r="AT146" s="24" t="s">
        <v>121</v>
      </c>
      <c r="AU146" s="24" t="s">
        <v>82</v>
      </c>
      <c r="AY146" s="24" t="s">
        <v>118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24" t="s">
        <v>80</v>
      </c>
      <c r="BK146" s="212">
        <f>ROUND(I146*H146,2)</f>
        <v>0</v>
      </c>
      <c r="BL146" s="24" t="s">
        <v>125</v>
      </c>
      <c r="BM146" s="24" t="s">
        <v>406</v>
      </c>
    </row>
    <row r="147" s="1" customFormat="1" ht="16.5" customHeight="1">
      <c r="B147" s="200"/>
      <c r="C147" s="201" t="s">
        <v>407</v>
      </c>
      <c r="D147" s="201" t="s">
        <v>121</v>
      </c>
      <c r="E147" s="202" t="s">
        <v>408</v>
      </c>
      <c r="F147" s="203" t="s">
        <v>409</v>
      </c>
      <c r="G147" s="204" t="s">
        <v>235</v>
      </c>
      <c r="H147" s="205">
        <v>12.904999999999999</v>
      </c>
      <c r="I147" s="206"/>
      <c r="J147" s="207">
        <f>ROUND(I147*H147,2)</f>
        <v>0</v>
      </c>
      <c r="K147" s="203" t="s">
        <v>386</v>
      </c>
      <c r="L147" s="46"/>
      <c r="M147" s="208" t="s">
        <v>5</v>
      </c>
      <c r="N147" s="209" t="s">
        <v>43</v>
      </c>
      <c r="O147" s="47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24" t="s">
        <v>125</v>
      </c>
      <c r="AT147" s="24" t="s">
        <v>121</v>
      </c>
      <c r="AU147" s="24" t="s">
        <v>82</v>
      </c>
      <c r="AY147" s="24" t="s">
        <v>118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24" t="s">
        <v>80</v>
      </c>
      <c r="BK147" s="212">
        <f>ROUND(I147*H147,2)</f>
        <v>0</v>
      </c>
      <c r="BL147" s="24" t="s">
        <v>125</v>
      </c>
      <c r="BM147" s="24" t="s">
        <v>410</v>
      </c>
    </row>
    <row r="148" s="12" customFormat="1">
      <c r="B148" s="221"/>
      <c r="D148" s="214" t="s">
        <v>130</v>
      </c>
      <c r="E148" s="222" t="s">
        <v>5</v>
      </c>
      <c r="F148" s="223" t="s">
        <v>411</v>
      </c>
      <c r="H148" s="224">
        <v>12.904999999999999</v>
      </c>
      <c r="I148" s="225"/>
      <c r="L148" s="221"/>
      <c r="M148" s="226"/>
      <c r="N148" s="227"/>
      <c r="O148" s="227"/>
      <c r="P148" s="227"/>
      <c r="Q148" s="227"/>
      <c r="R148" s="227"/>
      <c r="S148" s="227"/>
      <c r="T148" s="228"/>
      <c r="AT148" s="222" t="s">
        <v>130</v>
      </c>
      <c r="AU148" s="222" t="s">
        <v>82</v>
      </c>
      <c r="AV148" s="12" t="s">
        <v>82</v>
      </c>
      <c r="AW148" s="12" t="s">
        <v>35</v>
      </c>
      <c r="AX148" s="12" t="s">
        <v>80</v>
      </c>
      <c r="AY148" s="222" t="s">
        <v>118</v>
      </c>
    </row>
    <row r="149" s="1" customFormat="1" ht="25.5" customHeight="1">
      <c r="B149" s="200"/>
      <c r="C149" s="201" t="s">
        <v>412</v>
      </c>
      <c r="D149" s="201" t="s">
        <v>121</v>
      </c>
      <c r="E149" s="202" t="s">
        <v>413</v>
      </c>
      <c r="F149" s="203" t="s">
        <v>414</v>
      </c>
      <c r="G149" s="204" t="s">
        <v>329</v>
      </c>
      <c r="H149" s="205">
        <v>0.11799999999999999</v>
      </c>
      <c r="I149" s="206"/>
      <c r="J149" s="207">
        <f>ROUND(I149*H149,2)</f>
        <v>0</v>
      </c>
      <c r="K149" s="203" t="s">
        <v>236</v>
      </c>
      <c r="L149" s="46"/>
      <c r="M149" s="208" t="s">
        <v>5</v>
      </c>
      <c r="N149" s="209" t="s">
        <v>43</v>
      </c>
      <c r="O149" s="47"/>
      <c r="P149" s="210">
        <f>O149*H149</f>
        <v>0</v>
      </c>
      <c r="Q149" s="210">
        <v>2.5880000000000001</v>
      </c>
      <c r="R149" s="210">
        <f>Q149*H149</f>
        <v>0.30538399999999999</v>
      </c>
      <c r="S149" s="210">
        <v>1.95</v>
      </c>
      <c r="T149" s="211">
        <f>S149*H149</f>
        <v>0.23009999999999997</v>
      </c>
      <c r="AR149" s="24" t="s">
        <v>125</v>
      </c>
      <c r="AT149" s="24" t="s">
        <v>121</v>
      </c>
      <c r="AU149" s="24" t="s">
        <v>82</v>
      </c>
      <c r="AY149" s="24" t="s">
        <v>118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24" t="s">
        <v>80</v>
      </c>
      <c r="BK149" s="212">
        <f>ROUND(I149*H149,2)</f>
        <v>0</v>
      </c>
      <c r="BL149" s="24" t="s">
        <v>125</v>
      </c>
      <c r="BM149" s="24" t="s">
        <v>415</v>
      </c>
    </row>
    <row r="150" s="12" customFormat="1">
      <c r="B150" s="221"/>
      <c r="D150" s="214" t="s">
        <v>130</v>
      </c>
      <c r="E150" s="222" t="s">
        <v>5</v>
      </c>
      <c r="F150" s="223" t="s">
        <v>416</v>
      </c>
      <c r="H150" s="224">
        <v>0.11799999999999999</v>
      </c>
      <c r="I150" s="225"/>
      <c r="L150" s="221"/>
      <c r="M150" s="226"/>
      <c r="N150" s="227"/>
      <c r="O150" s="227"/>
      <c r="P150" s="227"/>
      <c r="Q150" s="227"/>
      <c r="R150" s="227"/>
      <c r="S150" s="227"/>
      <c r="T150" s="228"/>
      <c r="AT150" s="222" t="s">
        <v>130</v>
      </c>
      <c r="AU150" s="222" t="s">
        <v>82</v>
      </c>
      <c r="AV150" s="12" t="s">
        <v>82</v>
      </c>
      <c r="AW150" s="12" t="s">
        <v>35</v>
      </c>
      <c r="AX150" s="12" t="s">
        <v>80</v>
      </c>
      <c r="AY150" s="222" t="s">
        <v>118</v>
      </c>
    </row>
    <row r="151" s="1" customFormat="1" ht="16.5" customHeight="1">
      <c r="B151" s="200"/>
      <c r="C151" s="201" t="s">
        <v>417</v>
      </c>
      <c r="D151" s="201" t="s">
        <v>121</v>
      </c>
      <c r="E151" s="202" t="s">
        <v>418</v>
      </c>
      <c r="F151" s="203" t="s">
        <v>419</v>
      </c>
      <c r="G151" s="204" t="s">
        <v>235</v>
      </c>
      <c r="H151" s="205">
        <v>31.146000000000001</v>
      </c>
      <c r="I151" s="206"/>
      <c r="J151" s="207">
        <f>ROUND(I151*H151,2)</f>
        <v>0</v>
      </c>
      <c r="K151" s="203" t="s">
        <v>386</v>
      </c>
      <c r="L151" s="46"/>
      <c r="M151" s="208" t="s">
        <v>5</v>
      </c>
      <c r="N151" s="209" t="s">
        <v>43</v>
      </c>
      <c r="O151" s="47"/>
      <c r="P151" s="210">
        <f>O151*H151</f>
        <v>0</v>
      </c>
      <c r="Q151" s="210">
        <v>0.058279999999999998</v>
      </c>
      <c r="R151" s="210">
        <f>Q151*H151</f>
        <v>1.81518888</v>
      </c>
      <c r="S151" s="210">
        <v>0</v>
      </c>
      <c r="T151" s="211">
        <f>S151*H151</f>
        <v>0</v>
      </c>
      <c r="AR151" s="24" t="s">
        <v>125</v>
      </c>
      <c r="AT151" s="24" t="s">
        <v>121</v>
      </c>
      <c r="AU151" s="24" t="s">
        <v>82</v>
      </c>
      <c r="AY151" s="24" t="s">
        <v>118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24" t="s">
        <v>80</v>
      </c>
      <c r="BK151" s="212">
        <f>ROUND(I151*H151,2)</f>
        <v>0</v>
      </c>
      <c r="BL151" s="24" t="s">
        <v>125</v>
      </c>
      <c r="BM151" s="24" t="s">
        <v>420</v>
      </c>
    </row>
    <row r="152" s="12" customFormat="1">
      <c r="B152" s="221"/>
      <c r="D152" s="214" t="s">
        <v>130</v>
      </c>
      <c r="E152" s="222" t="s">
        <v>5</v>
      </c>
      <c r="F152" s="223" t="s">
        <v>421</v>
      </c>
      <c r="H152" s="224">
        <v>31.146000000000001</v>
      </c>
      <c r="I152" s="225"/>
      <c r="L152" s="221"/>
      <c r="M152" s="226"/>
      <c r="N152" s="227"/>
      <c r="O152" s="227"/>
      <c r="P152" s="227"/>
      <c r="Q152" s="227"/>
      <c r="R152" s="227"/>
      <c r="S152" s="227"/>
      <c r="T152" s="228"/>
      <c r="AT152" s="222" t="s">
        <v>130</v>
      </c>
      <c r="AU152" s="222" t="s">
        <v>82</v>
      </c>
      <c r="AV152" s="12" t="s">
        <v>82</v>
      </c>
      <c r="AW152" s="12" t="s">
        <v>35</v>
      </c>
      <c r="AX152" s="12" t="s">
        <v>80</v>
      </c>
      <c r="AY152" s="222" t="s">
        <v>118</v>
      </c>
    </row>
    <row r="153" s="1" customFormat="1" ht="16.5" customHeight="1">
      <c r="B153" s="200"/>
      <c r="C153" s="201" t="s">
        <v>422</v>
      </c>
      <c r="D153" s="201" t="s">
        <v>121</v>
      </c>
      <c r="E153" s="202" t="s">
        <v>423</v>
      </c>
      <c r="F153" s="203" t="s">
        <v>424</v>
      </c>
      <c r="G153" s="204" t="s">
        <v>235</v>
      </c>
      <c r="H153" s="205">
        <v>11.869999999999999</v>
      </c>
      <c r="I153" s="206"/>
      <c r="J153" s="207">
        <f>ROUND(I153*H153,2)</f>
        <v>0</v>
      </c>
      <c r="K153" s="203" t="s">
        <v>236</v>
      </c>
      <c r="L153" s="46"/>
      <c r="M153" s="208" t="s">
        <v>5</v>
      </c>
      <c r="N153" s="209" t="s">
        <v>43</v>
      </c>
      <c r="O153" s="47"/>
      <c r="P153" s="210">
        <f>O153*H153</f>
        <v>0</v>
      </c>
      <c r="Q153" s="210">
        <v>0.05985</v>
      </c>
      <c r="R153" s="210">
        <f>Q153*H153</f>
        <v>0.71041949999999998</v>
      </c>
      <c r="S153" s="210">
        <v>0</v>
      </c>
      <c r="T153" s="211">
        <f>S153*H153</f>
        <v>0</v>
      </c>
      <c r="AR153" s="24" t="s">
        <v>125</v>
      </c>
      <c r="AT153" s="24" t="s">
        <v>121</v>
      </c>
      <c r="AU153" s="24" t="s">
        <v>82</v>
      </c>
      <c r="AY153" s="24" t="s">
        <v>118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24" t="s">
        <v>80</v>
      </c>
      <c r="BK153" s="212">
        <f>ROUND(I153*H153,2)</f>
        <v>0</v>
      </c>
      <c r="BL153" s="24" t="s">
        <v>125</v>
      </c>
      <c r="BM153" s="24" t="s">
        <v>425</v>
      </c>
    </row>
    <row r="154" s="1" customFormat="1" ht="16.5" customHeight="1">
      <c r="B154" s="200"/>
      <c r="C154" s="201" t="s">
        <v>426</v>
      </c>
      <c r="D154" s="201" t="s">
        <v>121</v>
      </c>
      <c r="E154" s="202" t="s">
        <v>427</v>
      </c>
      <c r="F154" s="203" t="s">
        <v>428</v>
      </c>
      <c r="G154" s="204" t="s">
        <v>235</v>
      </c>
      <c r="H154" s="205">
        <v>43.015999999999998</v>
      </c>
      <c r="I154" s="206"/>
      <c r="J154" s="207">
        <f>ROUND(I154*H154,2)</f>
        <v>0</v>
      </c>
      <c r="K154" s="203" t="s">
        <v>236</v>
      </c>
      <c r="L154" s="46"/>
      <c r="M154" s="208" t="s">
        <v>5</v>
      </c>
      <c r="N154" s="209" t="s">
        <v>43</v>
      </c>
      <c r="O154" s="47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AR154" s="24" t="s">
        <v>125</v>
      </c>
      <c r="AT154" s="24" t="s">
        <v>121</v>
      </c>
      <c r="AU154" s="24" t="s">
        <v>82</v>
      </c>
      <c r="AY154" s="24" t="s">
        <v>118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24" t="s">
        <v>80</v>
      </c>
      <c r="BK154" s="212">
        <f>ROUND(I154*H154,2)</f>
        <v>0</v>
      </c>
      <c r="BL154" s="24" t="s">
        <v>125</v>
      </c>
      <c r="BM154" s="24" t="s">
        <v>429</v>
      </c>
    </row>
    <row r="155" s="12" customFormat="1">
      <c r="B155" s="221"/>
      <c r="D155" s="214" t="s">
        <v>130</v>
      </c>
      <c r="E155" s="222" t="s">
        <v>5</v>
      </c>
      <c r="F155" s="223" t="s">
        <v>430</v>
      </c>
      <c r="H155" s="224">
        <v>43.015999999999998</v>
      </c>
      <c r="I155" s="225"/>
      <c r="L155" s="221"/>
      <c r="M155" s="226"/>
      <c r="N155" s="227"/>
      <c r="O155" s="227"/>
      <c r="P155" s="227"/>
      <c r="Q155" s="227"/>
      <c r="R155" s="227"/>
      <c r="S155" s="227"/>
      <c r="T155" s="228"/>
      <c r="AT155" s="222" t="s">
        <v>130</v>
      </c>
      <c r="AU155" s="222" t="s">
        <v>82</v>
      </c>
      <c r="AV155" s="12" t="s">
        <v>82</v>
      </c>
      <c r="AW155" s="12" t="s">
        <v>35</v>
      </c>
      <c r="AX155" s="12" t="s">
        <v>80</v>
      </c>
      <c r="AY155" s="222" t="s">
        <v>118</v>
      </c>
    </row>
    <row r="156" s="1" customFormat="1" ht="25.5" customHeight="1">
      <c r="B156" s="200"/>
      <c r="C156" s="201" t="s">
        <v>431</v>
      </c>
      <c r="D156" s="201" t="s">
        <v>121</v>
      </c>
      <c r="E156" s="202" t="s">
        <v>432</v>
      </c>
      <c r="F156" s="203" t="s">
        <v>433</v>
      </c>
      <c r="G156" s="204" t="s">
        <v>235</v>
      </c>
      <c r="H156" s="205">
        <v>43.015999999999998</v>
      </c>
      <c r="I156" s="206"/>
      <c r="J156" s="207">
        <f>ROUND(I156*H156,2)</f>
        <v>0</v>
      </c>
      <c r="K156" s="203" t="s">
        <v>386</v>
      </c>
      <c r="L156" s="46"/>
      <c r="M156" s="208" t="s">
        <v>5</v>
      </c>
      <c r="N156" s="209" t="s">
        <v>43</v>
      </c>
      <c r="O156" s="47"/>
      <c r="P156" s="210">
        <f>O156*H156</f>
        <v>0</v>
      </c>
      <c r="Q156" s="210">
        <v>0.00098999999999999999</v>
      </c>
      <c r="R156" s="210">
        <f>Q156*H156</f>
        <v>0.04258584</v>
      </c>
      <c r="S156" s="210">
        <v>0</v>
      </c>
      <c r="T156" s="211">
        <f>S156*H156</f>
        <v>0</v>
      </c>
      <c r="AR156" s="24" t="s">
        <v>125</v>
      </c>
      <c r="AT156" s="24" t="s">
        <v>121</v>
      </c>
      <c r="AU156" s="24" t="s">
        <v>82</v>
      </c>
      <c r="AY156" s="24" t="s">
        <v>118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24" t="s">
        <v>80</v>
      </c>
      <c r="BK156" s="212">
        <f>ROUND(I156*H156,2)</f>
        <v>0</v>
      </c>
      <c r="BL156" s="24" t="s">
        <v>125</v>
      </c>
      <c r="BM156" s="24" t="s">
        <v>434</v>
      </c>
    </row>
    <row r="157" s="12" customFormat="1">
      <c r="B157" s="221"/>
      <c r="D157" s="214" t="s">
        <v>130</v>
      </c>
      <c r="E157" s="222" t="s">
        <v>5</v>
      </c>
      <c r="F157" s="223" t="s">
        <v>435</v>
      </c>
      <c r="H157" s="224">
        <v>43.015999999999998</v>
      </c>
      <c r="I157" s="225"/>
      <c r="L157" s="221"/>
      <c r="M157" s="226"/>
      <c r="N157" s="227"/>
      <c r="O157" s="227"/>
      <c r="P157" s="227"/>
      <c r="Q157" s="227"/>
      <c r="R157" s="227"/>
      <c r="S157" s="227"/>
      <c r="T157" s="228"/>
      <c r="AT157" s="222" t="s">
        <v>130</v>
      </c>
      <c r="AU157" s="222" t="s">
        <v>82</v>
      </c>
      <c r="AV157" s="12" t="s">
        <v>82</v>
      </c>
      <c r="AW157" s="12" t="s">
        <v>35</v>
      </c>
      <c r="AX157" s="12" t="s">
        <v>80</v>
      </c>
      <c r="AY157" s="222" t="s">
        <v>118</v>
      </c>
    </row>
    <row r="158" s="1" customFormat="1" ht="25.5" customHeight="1">
      <c r="B158" s="200"/>
      <c r="C158" s="201" t="s">
        <v>436</v>
      </c>
      <c r="D158" s="201" t="s">
        <v>121</v>
      </c>
      <c r="E158" s="202" t="s">
        <v>437</v>
      </c>
      <c r="F158" s="203" t="s">
        <v>438</v>
      </c>
      <c r="G158" s="204" t="s">
        <v>235</v>
      </c>
      <c r="H158" s="205">
        <v>43.015999999999998</v>
      </c>
      <c r="I158" s="206"/>
      <c r="J158" s="207">
        <f>ROUND(I158*H158,2)</f>
        <v>0</v>
      </c>
      <c r="K158" s="203" t="s">
        <v>236</v>
      </c>
      <c r="L158" s="46"/>
      <c r="M158" s="208" t="s">
        <v>5</v>
      </c>
      <c r="N158" s="209" t="s">
        <v>43</v>
      </c>
      <c r="O158" s="47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AR158" s="24" t="s">
        <v>125</v>
      </c>
      <c r="AT158" s="24" t="s">
        <v>121</v>
      </c>
      <c r="AU158" s="24" t="s">
        <v>82</v>
      </c>
      <c r="AY158" s="24" t="s">
        <v>118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24" t="s">
        <v>80</v>
      </c>
      <c r="BK158" s="212">
        <f>ROUND(I158*H158,2)</f>
        <v>0</v>
      </c>
      <c r="BL158" s="24" t="s">
        <v>125</v>
      </c>
      <c r="BM158" s="24" t="s">
        <v>439</v>
      </c>
    </row>
    <row r="159" s="1" customFormat="1" ht="16.5" customHeight="1">
      <c r="B159" s="200"/>
      <c r="C159" s="201" t="s">
        <v>440</v>
      </c>
      <c r="D159" s="201" t="s">
        <v>121</v>
      </c>
      <c r="E159" s="202" t="s">
        <v>441</v>
      </c>
      <c r="F159" s="203" t="s">
        <v>442</v>
      </c>
      <c r="G159" s="204" t="s">
        <v>235</v>
      </c>
      <c r="H159" s="205">
        <v>43.015999999999998</v>
      </c>
      <c r="I159" s="206"/>
      <c r="J159" s="207">
        <f>ROUND(I159*H159,2)</f>
        <v>0</v>
      </c>
      <c r="K159" s="203" t="s">
        <v>236</v>
      </c>
      <c r="L159" s="46"/>
      <c r="M159" s="208" t="s">
        <v>5</v>
      </c>
      <c r="N159" s="209" t="s">
        <v>43</v>
      </c>
      <c r="O159" s="47"/>
      <c r="P159" s="210">
        <f>O159*H159</f>
        <v>0</v>
      </c>
      <c r="Q159" s="210">
        <v>0.00158</v>
      </c>
      <c r="R159" s="210">
        <f>Q159*H159</f>
        <v>0.067965280000000003</v>
      </c>
      <c r="S159" s="210">
        <v>0</v>
      </c>
      <c r="T159" s="211">
        <f>S159*H159</f>
        <v>0</v>
      </c>
      <c r="AR159" s="24" t="s">
        <v>125</v>
      </c>
      <c r="AT159" s="24" t="s">
        <v>121</v>
      </c>
      <c r="AU159" s="24" t="s">
        <v>82</v>
      </c>
      <c r="AY159" s="24" t="s">
        <v>118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24" t="s">
        <v>80</v>
      </c>
      <c r="BK159" s="212">
        <f>ROUND(I159*H159,2)</f>
        <v>0</v>
      </c>
      <c r="BL159" s="24" t="s">
        <v>125</v>
      </c>
      <c r="BM159" s="24" t="s">
        <v>443</v>
      </c>
    </row>
    <row r="160" s="1" customFormat="1" ht="16.5" customHeight="1">
      <c r="B160" s="200"/>
      <c r="C160" s="201" t="s">
        <v>444</v>
      </c>
      <c r="D160" s="201" t="s">
        <v>121</v>
      </c>
      <c r="E160" s="202" t="s">
        <v>445</v>
      </c>
      <c r="F160" s="203" t="s">
        <v>446</v>
      </c>
      <c r="G160" s="204" t="s">
        <v>235</v>
      </c>
      <c r="H160" s="205">
        <v>43.015999999999998</v>
      </c>
      <c r="I160" s="206"/>
      <c r="J160" s="207">
        <f>ROUND(I160*H160,2)</f>
        <v>0</v>
      </c>
      <c r="K160" s="203" t="s">
        <v>236</v>
      </c>
      <c r="L160" s="46"/>
      <c r="M160" s="208" t="s">
        <v>5</v>
      </c>
      <c r="N160" s="209" t="s">
        <v>43</v>
      </c>
      <c r="O160" s="47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24" t="s">
        <v>125</v>
      </c>
      <c r="AT160" s="24" t="s">
        <v>121</v>
      </c>
      <c r="AU160" s="24" t="s">
        <v>82</v>
      </c>
      <c r="AY160" s="24" t="s">
        <v>118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24" t="s">
        <v>80</v>
      </c>
      <c r="BK160" s="212">
        <f>ROUND(I160*H160,2)</f>
        <v>0</v>
      </c>
      <c r="BL160" s="24" t="s">
        <v>125</v>
      </c>
      <c r="BM160" s="24" t="s">
        <v>447</v>
      </c>
    </row>
    <row r="161" s="1" customFormat="1" ht="16.5" customHeight="1">
      <c r="B161" s="200"/>
      <c r="C161" s="201" t="s">
        <v>448</v>
      </c>
      <c r="D161" s="201" t="s">
        <v>121</v>
      </c>
      <c r="E161" s="202" t="s">
        <v>449</v>
      </c>
      <c r="F161" s="203" t="s">
        <v>450</v>
      </c>
      <c r="G161" s="204" t="s">
        <v>235</v>
      </c>
      <c r="H161" s="205">
        <v>43.015999999999998</v>
      </c>
      <c r="I161" s="206"/>
      <c r="J161" s="207">
        <f>ROUND(I161*H161,2)</f>
        <v>0</v>
      </c>
      <c r="K161" s="203" t="s">
        <v>236</v>
      </c>
      <c r="L161" s="46"/>
      <c r="M161" s="208" t="s">
        <v>5</v>
      </c>
      <c r="N161" s="209" t="s">
        <v>43</v>
      </c>
      <c r="O161" s="47"/>
      <c r="P161" s="210">
        <f>O161*H161</f>
        <v>0</v>
      </c>
      <c r="Q161" s="210">
        <v>0.0027599999999999999</v>
      </c>
      <c r="R161" s="210">
        <f>Q161*H161</f>
        <v>0.11872416</v>
      </c>
      <c r="S161" s="210">
        <v>0</v>
      </c>
      <c r="T161" s="211">
        <f>S161*H161</f>
        <v>0</v>
      </c>
      <c r="AR161" s="24" t="s">
        <v>125</v>
      </c>
      <c r="AT161" s="24" t="s">
        <v>121</v>
      </c>
      <c r="AU161" s="24" t="s">
        <v>82</v>
      </c>
      <c r="AY161" s="24" t="s">
        <v>118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24" t="s">
        <v>80</v>
      </c>
      <c r="BK161" s="212">
        <f>ROUND(I161*H161,2)</f>
        <v>0</v>
      </c>
      <c r="BL161" s="24" t="s">
        <v>125</v>
      </c>
      <c r="BM161" s="24" t="s">
        <v>451</v>
      </c>
    </row>
    <row r="162" s="1" customFormat="1" ht="16.5" customHeight="1">
      <c r="B162" s="200"/>
      <c r="C162" s="201" t="s">
        <v>452</v>
      </c>
      <c r="D162" s="201" t="s">
        <v>121</v>
      </c>
      <c r="E162" s="202" t="s">
        <v>453</v>
      </c>
      <c r="F162" s="203" t="s">
        <v>454</v>
      </c>
      <c r="G162" s="204" t="s">
        <v>235</v>
      </c>
      <c r="H162" s="205">
        <v>43.015999999999998</v>
      </c>
      <c r="I162" s="206"/>
      <c r="J162" s="207">
        <f>ROUND(I162*H162,2)</f>
        <v>0</v>
      </c>
      <c r="K162" s="203" t="s">
        <v>236</v>
      </c>
      <c r="L162" s="46"/>
      <c r="M162" s="208" t="s">
        <v>5</v>
      </c>
      <c r="N162" s="209" t="s">
        <v>43</v>
      </c>
      <c r="O162" s="47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AR162" s="24" t="s">
        <v>125</v>
      </c>
      <c r="AT162" s="24" t="s">
        <v>121</v>
      </c>
      <c r="AU162" s="24" t="s">
        <v>82</v>
      </c>
      <c r="AY162" s="24" t="s">
        <v>118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24" t="s">
        <v>80</v>
      </c>
      <c r="BK162" s="212">
        <f>ROUND(I162*H162,2)</f>
        <v>0</v>
      </c>
      <c r="BL162" s="24" t="s">
        <v>125</v>
      </c>
      <c r="BM162" s="24" t="s">
        <v>455</v>
      </c>
    </row>
    <row r="163" s="10" customFormat="1" ht="29.88" customHeight="1">
      <c r="B163" s="187"/>
      <c r="D163" s="188" t="s">
        <v>71</v>
      </c>
      <c r="E163" s="198" t="s">
        <v>456</v>
      </c>
      <c r="F163" s="198" t="s">
        <v>457</v>
      </c>
      <c r="I163" s="190"/>
      <c r="J163" s="199">
        <f>BK163</f>
        <v>0</v>
      </c>
      <c r="L163" s="187"/>
      <c r="M163" s="192"/>
      <c r="N163" s="193"/>
      <c r="O163" s="193"/>
      <c r="P163" s="194">
        <f>SUM(P164:P168)</f>
        <v>0</v>
      </c>
      <c r="Q163" s="193"/>
      <c r="R163" s="194">
        <f>SUM(R164:R168)</f>
        <v>0</v>
      </c>
      <c r="S163" s="193"/>
      <c r="T163" s="195">
        <f>SUM(T164:T168)</f>
        <v>0</v>
      </c>
      <c r="AR163" s="188" t="s">
        <v>80</v>
      </c>
      <c r="AT163" s="196" t="s">
        <v>71</v>
      </c>
      <c r="AU163" s="196" t="s">
        <v>80</v>
      </c>
      <c r="AY163" s="188" t="s">
        <v>118</v>
      </c>
      <c r="BK163" s="197">
        <f>SUM(BK164:BK168)</f>
        <v>0</v>
      </c>
    </row>
    <row r="164" s="1" customFormat="1" ht="25.5" customHeight="1">
      <c r="B164" s="200"/>
      <c r="C164" s="201" t="s">
        <v>458</v>
      </c>
      <c r="D164" s="201" t="s">
        <v>121</v>
      </c>
      <c r="E164" s="202" t="s">
        <v>459</v>
      </c>
      <c r="F164" s="203" t="s">
        <v>460</v>
      </c>
      <c r="G164" s="204" t="s">
        <v>250</v>
      </c>
      <c r="H164" s="205">
        <v>99.566000000000002</v>
      </c>
      <c r="I164" s="206"/>
      <c r="J164" s="207">
        <f>ROUND(I164*H164,2)</f>
        <v>0</v>
      </c>
      <c r="K164" s="203" t="s">
        <v>236</v>
      </c>
      <c r="L164" s="46"/>
      <c r="M164" s="208" t="s">
        <v>5</v>
      </c>
      <c r="N164" s="209" t="s">
        <v>43</v>
      </c>
      <c r="O164" s="47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AR164" s="24" t="s">
        <v>125</v>
      </c>
      <c r="AT164" s="24" t="s">
        <v>121</v>
      </c>
      <c r="AU164" s="24" t="s">
        <v>82</v>
      </c>
      <c r="AY164" s="24" t="s">
        <v>118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24" t="s">
        <v>80</v>
      </c>
      <c r="BK164" s="212">
        <f>ROUND(I164*H164,2)</f>
        <v>0</v>
      </c>
      <c r="BL164" s="24" t="s">
        <v>125</v>
      </c>
      <c r="BM164" s="24" t="s">
        <v>461</v>
      </c>
    </row>
    <row r="165" s="1" customFormat="1" ht="25.5" customHeight="1">
      <c r="B165" s="200"/>
      <c r="C165" s="201" t="s">
        <v>462</v>
      </c>
      <c r="D165" s="201" t="s">
        <v>121</v>
      </c>
      <c r="E165" s="202" t="s">
        <v>463</v>
      </c>
      <c r="F165" s="203" t="s">
        <v>464</v>
      </c>
      <c r="G165" s="204" t="s">
        <v>250</v>
      </c>
      <c r="H165" s="205">
        <v>597.39599999999996</v>
      </c>
      <c r="I165" s="206"/>
      <c r="J165" s="207">
        <f>ROUND(I165*H165,2)</f>
        <v>0</v>
      </c>
      <c r="K165" s="203" t="s">
        <v>236</v>
      </c>
      <c r="L165" s="46"/>
      <c r="M165" s="208" t="s">
        <v>5</v>
      </c>
      <c r="N165" s="209" t="s">
        <v>43</v>
      </c>
      <c r="O165" s="47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AR165" s="24" t="s">
        <v>125</v>
      </c>
      <c r="AT165" s="24" t="s">
        <v>121</v>
      </c>
      <c r="AU165" s="24" t="s">
        <v>82</v>
      </c>
      <c r="AY165" s="24" t="s">
        <v>118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24" t="s">
        <v>80</v>
      </c>
      <c r="BK165" s="212">
        <f>ROUND(I165*H165,2)</f>
        <v>0</v>
      </c>
      <c r="BL165" s="24" t="s">
        <v>125</v>
      </c>
      <c r="BM165" s="24" t="s">
        <v>465</v>
      </c>
    </row>
    <row r="166" s="12" customFormat="1">
      <c r="B166" s="221"/>
      <c r="D166" s="214" t="s">
        <v>130</v>
      </c>
      <c r="F166" s="223" t="s">
        <v>466</v>
      </c>
      <c r="H166" s="224">
        <v>597.39599999999996</v>
      </c>
      <c r="I166" s="225"/>
      <c r="L166" s="221"/>
      <c r="M166" s="226"/>
      <c r="N166" s="227"/>
      <c r="O166" s="227"/>
      <c r="P166" s="227"/>
      <c r="Q166" s="227"/>
      <c r="R166" s="227"/>
      <c r="S166" s="227"/>
      <c r="T166" s="228"/>
      <c r="AT166" s="222" t="s">
        <v>130</v>
      </c>
      <c r="AU166" s="222" t="s">
        <v>82</v>
      </c>
      <c r="AV166" s="12" t="s">
        <v>82</v>
      </c>
      <c r="AW166" s="12" t="s">
        <v>6</v>
      </c>
      <c r="AX166" s="12" t="s">
        <v>80</v>
      </c>
      <c r="AY166" s="222" t="s">
        <v>118</v>
      </c>
    </row>
    <row r="167" s="1" customFormat="1" ht="16.5" customHeight="1">
      <c r="B167" s="200"/>
      <c r="C167" s="201" t="s">
        <v>467</v>
      </c>
      <c r="D167" s="201" t="s">
        <v>121</v>
      </c>
      <c r="E167" s="202" t="s">
        <v>468</v>
      </c>
      <c r="F167" s="203" t="s">
        <v>469</v>
      </c>
      <c r="G167" s="204" t="s">
        <v>250</v>
      </c>
      <c r="H167" s="205">
        <v>89.132000000000005</v>
      </c>
      <c r="I167" s="206"/>
      <c r="J167" s="207">
        <f>ROUND(I167*H167,2)</f>
        <v>0</v>
      </c>
      <c r="K167" s="203" t="s">
        <v>5</v>
      </c>
      <c r="L167" s="46"/>
      <c r="M167" s="208" t="s">
        <v>5</v>
      </c>
      <c r="N167" s="209" t="s">
        <v>43</v>
      </c>
      <c r="O167" s="47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AR167" s="24" t="s">
        <v>125</v>
      </c>
      <c r="AT167" s="24" t="s">
        <v>121</v>
      </c>
      <c r="AU167" s="24" t="s">
        <v>82</v>
      </c>
      <c r="AY167" s="24" t="s">
        <v>118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24" t="s">
        <v>80</v>
      </c>
      <c r="BK167" s="212">
        <f>ROUND(I167*H167,2)</f>
        <v>0</v>
      </c>
      <c r="BL167" s="24" t="s">
        <v>125</v>
      </c>
      <c r="BM167" s="24" t="s">
        <v>470</v>
      </c>
    </row>
    <row r="168" s="12" customFormat="1">
      <c r="B168" s="221"/>
      <c r="D168" s="214" t="s">
        <v>130</v>
      </c>
      <c r="E168" s="222" t="s">
        <v>5</v>
      </c>
      <c r="F168" s="223" t="s">
        <v>471</v>
      </c>
      <c r="H168" s="224">
        <v>89.132000000000005</v>
      </c>
      <c r="I168" s="225"/>
      <c r="L168" s="221"/>
      <c r="M168" s="226"/>
      <c r="N168" s="227"/>
      <c r="O168" s="227"/>
      <c r="P168" s="227"/>
      <c r="Q168" s="227"/>
      <c r="R168" s="227"/>
      <c r="S168" s="227"/>
      <c r="T168" s="228"/>
      <c r="AT168" s="222" t="s">
        <v>130</v>
      </c>
      <c r="AU168" s="222" t="s">
        <v>82</v>
      </c>
      <c r="AV168" s="12" t="s">
        <v>82</v>
      </c>
      <c r="AW168" s="12" t="s">
        <v>35</v>
      </c>
      <c r="AX168" s="12" t="s">
        <v>80</v>
      </c>
      <c r="AY168" s="222" t="s">
        <v>118</v>
      </c>
    </row>
    <row r="169" s="10" customFormat="1" ht="29.88" customHeight="1">
      <c r="B169" s="187"/>
      <c r="D169" s="188" t="s">
        <v>71</v>
      </c>
      <c r="E169" s="198" t="s">
        <v>472</v>
      </c>
      <c r="F169" s="198" t="s">
        <v>473</v>
      </c>
      <c r="I169" s="190"/>
      <c r="J169" s="199">
        <f>BK169</f>
        <v>0</v>
      </c>
      <c r="L169" s="187"/>
      <c r="M169" s="192"/>
      <c r="N169" s="193"/>
      <c r="O169" s="193"/>
      <c r="P169" s="194">
        <f>SUM(P170:P171)</f>
        <v>0</v>
      </c>
      <c r="Q169" s="193"/>
      <c r="R169" s="194">
        <f>SUM(R170:R171)</f>
        <v>0</v>
      </c>
      <c r="S169" s="193"/>
      <c r="T169" s="195">
        <f>SUM(T170:T171)</f>
        <v>0</v>
      </c>
      <c r="AR169" s="188" t="s">
        <v>80</v>
      </c>
      <c r="AT169" s="196" t="s">
        <v>71</v>
      </c>
      <c r="AU169" s="196" t="s">
        <v>80</v>
      </c>
      <c r="AY169" s="188" t="s">
        <v>118</v>
      </c>
      <c r="BK169" s="197">
        <f>SUM(BK170:BK171)</f>
        <v>0</v>
      </c>
    </row>
    <row r="170" s="1" customFormat="1" ht="25.5" customHeight="1">
      <c r="B170" s="200"/>
      <c r="C170" s="201" t="s">
        <v>474</v>
      </c>
      <c r="D170" s="201" t="s">
        <v>121</v>
      </c>
      <c r="E170" s="202" t="s">
        <v>475</v>
      </c>
      <c r="F170" s="203" t="s">
        <v>476</v>
      </c>
      <c r="G170" s="204" t="s">
        <v>250</v>
      </c>
      <c r="H170" s="205">
        <v>20.161000000000001</v>
      </c>
      <c r="I170" s="206"/>
      <c r="J170" s="207">
        <f>ROUND(I170*H170,2)</f>
        <v>0</v>
      </c>
      <c r="K170" s="203" t="s">
        <v>236</v>
      </c>
      <c r="L170" s="46"/>
      <c r="M170" s="208" t="s">
        <v>5</v>
      </c>
      <c r="N170" s="209" t="s">
        <v>43</v>
      </c>
      <c r="O170" s="47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AR170" s="24" t="s">
        <v>125</v>
      </c>
      <c r="AT170" s="24" t="s">
        <v>121</v>
      </c>
      <c r="AU170" s="24" t="s">
        <v>82</v>
      </c>
      <c r="AY170" s="24" t="s">
        <v>118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24" t="s">
        <v>80</v>
      </c>
      <c r="BK170" s="212">
        <f>ROUND(I170*H170,2)</f>
        <v>0</v>
      </c>
      <c r="BL170" s="24" t="s">
        <v>125</v>
      </c>
      <c r="BM170" s="24" t="s">
        <v>477</v>
      </c>
    </row>
    <row r="171" s="1" customFormat="1" ht="25.5" customHeight="1">
      <c r="B171" s="200"/>
      <c r="C171" s="201" t="s">
        <v>478</v>
      </c>
      <c r="D171" s="201" t="s">
        <v>121</v>
      </c>
      <c r="E171" s="202" t="s">
        <v>479</v>
      </c>
      <c r="F171" s="203" t="s">
        <v>480</v>
      </c>
      <c r="G171" s="204" t="s">
        <v>250</v>
      </c>
      <c r="H171" s="205">
        <v>20.161000000000001</v>
      </c>
      <c r="I171" s="206"/>
      <c r="J171" s="207">
        <f>ROUND(I171*H171,2)</f>
        <v>0</v>
      </c>
      <c r="K171" s="203" t="s">
        <v>236</v>
      </c>
      <c r="L171" s="46"/>
      <c r="M171" s="208" t="s">
        <v>5</v>
      </c>
      <c r="N171" s="209" t="s">
        <v>43</v>
      </c>
      <c r="O171" s="47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AR171" s="24" t="s">
        <v>125</v>
      </c>
      <c r="AT171" s="24" t="s">
        <v>121</v>
      </c>
      <c r="AU171" s="24" t="s">
        <v>82</v>
      </c>
      <c r="AY171" s="24" t="s">
        <v>118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24" t="s">
        <v>80</v>
      </c>
      <c r="BK171" s="212">
        <f>ROUND(I171*H171,2)</f>
        <v>0</v>
      </c>
      <c r="BL171" s="24" t="s">
        <v>125</v>
      </c>
      <c r="BM171" s="24" t="s">
        <v>481</v>
      </c>
    </row>
    <row r="172" s="10" customFormat="1" ht="37.44" customHeight="1">
      <c r="B172" s="187"/>
      <c r="D172" s="188" t="s">
        <v>71</v>
      </c>
      <c r="E172" s="189" t="s">
        <v>482</v>
      </c>
      <c r="F172" s="189" t="s">
        <v>483</v>
      </c>
      <c r="I172" s="190"/>
      <c r="J172" s="191">
        <f>BK172</f>
        <v>0</v>
      </c>
      <c r="L172" s="187"/>
      <c r="M172" s="192"/>
      <c r="N172" s="193"/>
      <c r="O172" s="193"/>
      <c r="P172" s="194">
        <f>P173+P181</f>
        <v>0</v>
      </c>
      <c r="Q172" s="193"/>
      <c r="R172" s="194">
        <f>R173+R181</f>
        <v>23.453054000000002</v>
      </c>
      <c r="S172" s="193"/>
      <c r="T172" s="195">
        <f>T173+T181</f>
        <v>8.5484680000000015</v>
      </c>
      <c r="AR172" s="188" t="s">
        <v>82</v>
      </c>
      <c r="AT172" s="196" t="s">
        <v>71</v>
      </c>
      <c r="AU172" s="196" t="s">
        <v>72</v>
      </c>
      <c r="AY172" s="188" t="s">
        <v>118</v>
      </c>
      <c r="BK172" s="197">
        <f>BK173+BK181</f>
        <v>0</v>
      </c>
    </row>
    <row r="173" s="10" customFormat="1" ht="19.92" customHeight="1">
      <c r="B173" s="187"/>
      <c r="D173" s="188" t="s">
        <v>71</v>
      </c>
      <c r="E173" s="198" t="s">
        <v>484</v>
      </c>
      <c r="F173" s="198" t="s">
        <v>485</v>
      </c>
      <c r="I173" s="190"/>
      <c r="J173" s="199">
        <f>BK173</f>
        <v>0</v>
      </c>
      <c r="L173" s="187"/>
      <c r="M173" s="192"/>
      <c r="N173" s="193"/>
      <c r="O173" s="193"/>
      <c r="P173" s="194">
        <f>SUM(P174:P180)</f>
        <v>0</v>
      </c>
      <c r="Q173" s="193"/>
      <c r="R173" s="194">
        <f>SUM(R174:R180)</f>
        <v>10.338650000000001</v>
      </c>
      <c r="S173" s="193"/>
      <c r="T173" s="195">
        <f>SUM(T174:T180)</f>
        <v>1.678768</v>
      </c>
      <c r="AR173" s="188" t="s">
        <v>82</v>
      </c>
      <c r="AT173" s="196" t="s">
        <v>71</v>
      </c>
      <c r="AU173" s="196" t="s">
        <v>80</v>
      </c>
      <c r="AY173" s="188" t="s">
        <v>118</v>
      </c>
      <c r="BK173" s="197">
        <f>SUM(BK174:BK180)</f>
        <v>0</v>
      </c>
    </row>
    <row r="174" s="1" customFormat="1" ht="16.5" customHeight="1">
      <c r="B174" s="200"/>
      <c r="C174" s="201" t="s">
        <v>486</v>
      </c>
      <c r="D174" s="201" t="s">
        <v>121</v>
      </c>
      <c r="E174" s="202" t="s">
        <v>487</v>
      </c>
      <c r="F174" s="203" t="s">
        <v>488</v>
      </c>
      <c r="G174" s="204" t="s">
        <v>235</v>
      </c>
      <c r="H174" s="205">
        <v>239.82400000000001</v>
      </c>
      <c r="I174" s="206"/>
      <c r="J174" s="207">
        <f>ROUND(I174*H174,2)</f>
        <v>0</v>
      </c>
      <c r="K174" s="203" t="s">
        <v>5</v>
      </c>
      <c r="L174" s="46"/>
      <c r="M174" s="208" t="s">
        <v>5</v>
      </c>
      <c r="N174" s="209" t="s">
        <v>43</v>
      </c>
      <c r="O174" s="47"/>
      <c r="P174" s="210">
        <f>O174*H174</f>
        <v>0</v>
      </c>
      <c r="Q174" s="210">
        <v>0</v>
      </c>
      <c r="R174" s="210">
        <f>Q174*H174</f>
        <v>0</v>
      </c>
      <c r="S174" s="210">
        <v>0.0070000000000000001</v>
      </c>
      <c r="T174" s="211">
        <f>S174*H174</f>
        <v>1.678768</v>
      </c>
      <c r="AR174" s="24" t="s">
        <v>201</v>
      </c>
      <c r="AT174" s="24" t="s">
        <v>121</v>
      </c>
      <c r="AU174" s="24" t="s">
        <v>82</v>
      </c>
      <c r="AY174" s="24" t="s">
        <v>118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24" t="s">
        <v>80</v>
      </c>
      <c r="BK174" s="212">
        <f>ROUND(I174*H174,2)</f>
        <v>0</v>
      </c>
      <c r="BL174" s="24" t="s">
        <v>201</v>
      </c>
      <c r="BM174" s="24" t="s">
        <v>489</v>
      </c>
    </row>
    <row r="175" s="12" customFormat="1">
      <c r="B175" s="221"/>
      <c r="D175" s="214" t="s">
        <v>130</v>
      </c>
      <c r="E175" s="222" t="s">
        <v>5</v>
      </c>
      <c r="F175" s="223" t="s">
        <v>490</v>
      </c>
      <c r="H175" s="224">
        <v>239.82400000000001</v>
      </c>
      <c r="I175" s="225"/>
      <c r="L175" s="221"/>
      <c r="M175" s="226"/>
      <c r="N175" s="227"/>
      <c r="O175" s="227"/>
      <c r="P175" s="227"/>
      <c r="Q175" s="227"/>
      <c r="R175" s="227"/>
      <c r="S175" s="227"/>
      <c r="T175" s="228"/>
      <c r="AT175" s="222" t="s">
        <v>130</v>
      </c>
      <c r="AU175" s="222" t="s">
        <v>82</v>
      </c>
      <c r="AV175" s="12" t="s">
        <v>82</v>
      </c>
      <c r="AW175" s="12" t="s">
        <v>35</v>
      </c>
      <c r="AX175" s="12" t="s">
        <v>80</v>
      </c>
      <c r="AY175" s="222" t="s">
        <v>118</v>
      </c>
    </row>
    <row r="176" s="1" customFormat="1" ht="16.5" customHeight="1">
      <c r="B176" s="200"/>
      <c r="C176" s="201" t="s">
        <v>491</v>
      </c>
      <c r="D176" s="201" t="s">
        <v>121</v>
      </c>
      <c r="E176" s="202" t="s">
        <v>492</v>
      </c>
      <c r="F176" s="203" t="s">
        <v>493</v>
      </c>
      <c r="G176" s="204" t="s">
        <v>256</v>
      </c>
      <c r="H176" s="205">
        <v>9373</v>
      </c>
      <c r="I176" s="206"/>
      <c r="J176" s="207">
        <f>ROUND(I176*H176,2)</f>
        <v>0</v>
      </c>
      <c r="K176" s="203" t="s">
        <v>236</v>
      </c>
      <c r="L176" s="46"/>
      <c r="M176" s="208" t="s">
        <v>5</v>
      </c>
      <c r="N176" s="209" t="s">
        <v>43</v>
      </c>
      <c r="O176" s="47"/>
      <c r="P176" s="210">
        <f>O176*H176</f>
        <v>0</v>
      </c>
      <c r="Q176" s="210">
        <v>5.0000000000000002E-05</v>
      </c>
      <c r="R176" s="210">
        <f>Q176*H176</f>
        <v>0.46865000000000001</v>
      </c>
      <c r="S176" s="210">
        <v>0</v>
      </c>
      <c r="T176" s="211">
        <f>S176*H176</f>
        <v>0</v>
      </c>
      <c r="AR176" s="24" t="s">
        <v>201</v>
      </c>
      <c r="AT176" s="24" t="s">
        <v>121</v>
      </c>
      <c r="AU176" s="24" t="s">
        <v>82</v>
      </c>
      <c r="AY176" s="24" t="s">
        <v>118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24" t="s">
        <v>80</v>
      </c>
      <c r="BK176" s="212">
        <f>ROUND(I176*H176,2)</f>
        <v>0</v>
      </c>
      <c r="BL176" s="24" t="s">
        <v>201</v>
      </c>
      <c r="BM176" s="24" t="s">
        <v>494</v>
      </c>
    </row>
    <row r="177" s="1" customFormat="1" ht="16.5" customHeight="1">
      <c r="B177" s="200"/>
      <c r="C177" s="241" t="s">
        <v>495</v>
      </c>
      <c r="D177" s="241" t="s">
        <v>253</v>
      </c>
      <c r="E177" s="242" t="s">
        <v>496</v>
      </c>
      <c r="F177" s="243" t="s">
        <v>497</v>
      </c>
      <c r="G177" s="244" t="s">
        <v>235</v>
      </c>
      <c r="H177" s="245">
        <v>246.75</v>
      </c>
      <c r="I177" s="246"/>
      <c r="J177" s="247">
        <f>ROUND(I177*H177,2)</f>
        <v>0</v>
      </c>
      <c r="K177" s="243" t="s">
        <v>5</v>
      </c>
      <c r="L177" s="248"/>
      <c r="M177" s="249" t="s">
        <v>5</v>
      </c>
      <c r="N177" s="250" t="s">
        <v>43</v>
      </c>
      <c r="O177" s="47"/>
      <c r="P177" s="210">
        <f>O177*H177</f>
        <v>0</v>
      </c>
      <c r="Q177" s="210">
        <v>0.040000000000000001</v>
      </c>
      <c r="R177" s="210">
        <f>Q177*H177</f>
        <v>9.870000000000001</v>
      </c>
      <c r="S177" s="210">
        <v>0</v>
      </c>
      <c r="T177" s="211">
        <f>S177*H177</f>
        <v>0</v>
      </c>
      <c r="AR177" s="24" t="s">
        <v>356</v>
      </c>
      <c r="AT177" s="24" t="s">
        <v>253</v>
      </c>
      <c r="AU177" s="24" t="s">
        <v>82</v>
      </c>
      <c r="AY177" s="24" t="s">
        <v>118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24" t="s">
        <v>80</v>
      </c>
      <c r="BK177" s="212">
        <f>ROUND(I177*H177,2)</f>
        <v>0</v>
      </c>
      <c r="BL177" s="24" t="s">
        <v>201</v>
      </c>
      <c r="BM177" s="24" t="s">
        <v>498</v>
      </c>
    </row>
    <row r="178" s="12" customFormat="1">
      <c r="B178" s="221"/>
      <c r="D178" s="214" t="s">
        <v>130</v>
      </c>
      <c r="F178" s="223" t="s">
        <v>499</v>
      </c>
      <c r="H178" s="224">
        <v>246.75</v>
      </c>
      <c r="I178" s="225"/>
      <c r="L178" s="221"/>
      <c r="M178" s="226"/>
      <c r="N178" s="227"/>
      <c r="O178" s="227"/>
      <c r="P178" s="227"/>
      <c r="Q178" s="227"/>
      <c r="R178" s="227"/>
      <c r="S178" s="227"/>
      <c r="T178" s="228"/>
      <c r="AT178" s="222" t="s">
        <v>130</v>
      </c>
      <c r="AU178" s="222" t="s">
        <v>82</v>
      </c>
      <c r="AV178" s="12" t="s">
        <v>82</v>
      </c>
      <c r="AW178" s="12" t="s">
        <v>6</v>
      </c>
      <c r="AX178" s="12" t="s">
        <v>80</v>
      </c>
      <c r="AY178" s="222" t="s">
        <v>118</v>
      </c>
    </row>
    <row r="179" s="1" customFormat="1" ht="16.5" customHeight="1">
      <c r="B179" s="200"/>
      <c r="C179" s="201" t="s">
        <v>500</v>
      </c>
      <c r="D179" s="201" t="s">
        <v>121</v>
      </c>
      <c r="E179" s="202" t="s">
        <v>501</v>
      </c>
      <c r="F179" s="203" t="s">
        <v>502</v>
      </c>
      <c r="G179" s="204" t="s">
        <v>250</v>
      </c>
      <c r="H179" s="205">
        <v>10.339</v>
      </c>
      <c r="I179" s="206"/>
      <c r="J179" s="207">
        <f>ROUND(I179*H179,2)</f>
        <v>0</v>
      </c>
      <c r="K179" s="203" t="s">
        <v>236</v>
      </c>
      <c r="L179" s="46"/>
      <c r="M179" s="208" t="s">
        <v>5</v>
      </c>
      <c r="N179" s="209" t="s">
        <v>43</v>
      </c>
      <c r="O179" s="47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AR179" s="24" t="s">
        <v>201</v>
      </c>
      <c r="AT179" s="24" t="s">
        <v>121</v>
      </c>
      <c r="AU179" s="24" t="s">
        <v>82</v>
      </c>
      <c r="AY179" s="24" t="s">
        <v>118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24" t="s">
        <v>80</v>
      </c>
      <c r="BK179" s="212">
        <f>ROUND(I179*H179,2)</f>
        <v>0</v>
      </c>
      <c r="BL179" s="24" t="s">
        <v>201</v>
      </c>
      <c r="BM179" s="24" t="s">
        <v>503</v>
      </c>
    </row>
    <row r="180" s="1" customFormat="1" ht="16.5" customHeight="1">
      <c r="B180" s="200"/>
      <c r="C180" s="201" t="s">
        <v>504</v>
      </c>
      <c r="D180" s="201" t="s">
        <v>121</v>
      </c>
      <c r="E180" s="202" t="s">
        <v>505</v>
      </c>
      <c r="F180" s="203" t="s">
        <v>506</v>
      </c>
      <c r="G180" s="204" t="s">
        <v>250</v>
      </c>
      <c r="H180" s="205">
        <v>10.339</v>
      </c>
      <c r="I180" s="206"/>
      <c r="J180" s="207">
        <f>ROUND(I180*H180,2)</f>
        <v>0</v>
      </c>
      <c r="K180" s="203" t="s">
        <v>236</v>
      </c>
      <c r="L180" s="46"/>
      <c r="M180" s="208" t="s">
        <v>5</v>
      </c>
      <c r="N180" s="209" t="s">
        <v>43</v>
      </c>
      <c r="O180" s="47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AR180" s="24" t="s">
        <v>201</v>
      </c>
      <c r="AT180" s="24" t="s">
        <v>121</v>
      </c>
      <c r="AU180" s="24" t="s">
        <v>82</v>
      </c>
      <c r="AY180" s="24" t="s">
        <v>118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24" t="s">
        <v>80</v>
      </c>
      <c r="BK180" s="212">
        <f>ROUND(I180*H180,2)</f>
        <v>0</v>
      </c>
      <c r="BL180" s="24" t="s">
        <v>201</v>
      </c>
      <c r="BM180" s="24" t="s">
        <v>507</v>
      </c>
    </row>
    <row r="181" s="10" customFormat="1" ht="29.88" customHeight="1">
      <c r="B181" s="187"/>
      <c r="D181" s="188" t="s">
        <v>71</v>
      </c>
      <c r="E181" s="198" t="s">
        <v>508</v>
      </c>
      <c r="F181" s="198" t="s">
        <v>509</v>
      </c>
      <c r="I181" s="190"/>
      <c r="J181" s="199">
        <f>BK181</f>
        <v>0</v>
      </c>
      <c r="L181" s="187"/>
      <c r="M181" s="192"/>
      <c r="N181" s="193"/>
      <c r="O181" s="193"/>
      <c r="P181" s="194">
        <f>SUM(P182:P192)</f>
        <v>0</v>
      </c>
      <c r="Q181" s="193"/>
      <c r="R181" s="194">
        <f>SUM(R182:R192)</f>
        <v>13.114404000000002</v>
      </c>
      <c r="S181" s="193"/>
      <c r="T181" s="195">
        <f>SUM(T182:T192)</f>
        <v>6.8697000000000008</v>
      </c>
      <c r="AR181" s="188" t="s">
        <v>82</v>
      </c>
      <c r="AT181" s="196" t="s">
        <v>71</v>
      </c>
      <c r="AU181" s="196" t="s">
        <v>80</v>
      </c>
      <c r="AY181" s="188" t="s">
        <v>118</v>
      </c>
      <c r="BK181" s="197">
        <f>SUM(BK182:BK192)</f>
        <v>0</v>
      </c>
    </row>
    <row r="182" s="1" customFormat="1" ht="16.5" customHeight="1">
      <c r="B182" s="200"/>
      <c r="C182" s="201" t="s">
        <v>510</v>
      </c>
      <c r="D182" s="201" t="s">
        <v>121</v>
      </c>
      <c r="E182" s="202" t="s">
        <v>511</v>
      </c>
      <c r="F182" s="203" t="s">
        <v>512</v>
      </c>
      <c r="G182" s="204" t="s">
        <v>235</v>
      </c>
      <c r="H182" s="205">
        <v>275</v>
      </c>
      <c r="I182" s="206"/>
      <c r="J182" s="207">
        <f>ROUND(I182*H182,2)</f>
        <v>0</v>
      </c>
      <c r="K182" s="203" t="s">
        <v>5</v>
      </c>
      <c r="L182" s="46"/>
      <c r="M182" s="208" t="s">
        <v>5</v>
      </c>
      <c r="N182" s="209" t="s">
        <v>43</v>
      </c>
      <c r="O182" s="47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AR182" s="24" t="s">
        <v>201</v>
      </c>
      <c r="AT182" s="24" t="s">
        <v>121</v>
      </c>
      <c r="AU182" s="24" t="s">
        <v>82</v>
      </c>
      <c r="AY182" s="24" t="s">
        <v>118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24" t="s">
        <v>80</v>
      </c>
      <c r="BK182" s="212">
        <f>ROUND(I182*H182,2)</f>
        <v>0</v>
      </c>
      <c r="BL182" s="24" t="s">
        <v>201</v>
      </c>
      <c r="BM182" s="24" t="s">
        <v>513</v>
      </c>
    </row>
    <row r="183" s="1" customFormat="1" ht="16.5" customHeight="1">
      <c r="B183" s="200"/>
      <c r="C183" s="241" t="s">
        <v>514</v>
      </c>
      <c r="D183" s="241" t="s">
        <v>253</v>
      </c>
      <c r="E183" s="242" t="s">
        <v>515</v>
      </c>
      <c r="F183" s="243" t="s">
        <v>516</v>
      </c>
      <c r="G183" s="244" t="s">
        <v>250</v>
      </c>
      <c r="H183" s="245">
        <v>2.75</v>
      </c>
      <c r="I183" s="246"/>
      <c r="J183" s="247">
        <f>ROUND(I183*H183,2)</f>
        <v>0</v>
      </c>
      <c r="K183" s="243" t="s">
        <v>236</v>
      </c>
      <c r="L183" s="248"/>
      <c r="M183" s="249" t="s">
        <v>5</v>
      </c>
      <c r="N183" s="250" t="s">
        <v>43</v>
      </c>
      <c r="O183" s="47"/>
      <c r="P183" s="210">
        <f>O183*H183</f>
        <v>0</v>
      </c>
      <c r="Q183" s="210">
        <v>1</v>
      </c>
      <c r="R183" s="210">
        <f>Q183*H183</f>
        <v>2.75</v>
      </c>
      <c r="S183" s="210">
        <v>0</v>
      </c>
      <c r="T183" s="211">
        <f>S183*H183</f>
        <v>0</v>
      </c>
      <c r="AR183" s="24" t="s">
        <v>356</v>
      </c>
      <c r="AT183" s="24" t="s">
        <v>253</v>
      </c>
      <c r="AU183" s="24" t="s">
        <v>82</v>
      </c>
      <c r="AY183" s="24" t="s">
        <v>118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24" t="s">
        <v>80</v>
      </c>
      <c r="BK183" s="212">
        <f>ROUND(I183*H183,2)</f>
        <v>0</v>
      </c>
      <c r="BL183" s="24" t="s">
        <v>201</v>
      </c>
      <c r="BM183" s="24" t="s">
        <v>517</v>
      </c>
    </row>
    <row r="184" s="12" customFormat="1">
      <c r="B184" s="221"/>
      <c r="D184" s="214" t="s">
        <v>130</v>
      </c>
      <c r="F184" s="223" t="s">
        <v>518</v>
      </c>
      <c r="H184" s="224">
        <v>2.75</v>
      </c>
      <c r="I184" s="225"/>
      <c r="L184" s="221"/>
      <c r="M184" s="226"/>
      <c r="N184" s="227"/>
      <c r="O184" s="227"/>
      <c r="P184" s="227"/>
      <c r="Q184" s="227"/>
      <c r="R184" s="227"/>
      <c r="S184" s="227"/>
      <c r="T184" s="228"/>
      <c r="AT184" s="222" t="s">
        <v>130</v>
      </c>
      <c r="AU184" s="222" t="s">
        <v>82</v>
      </c>
      <c r="AV184" s="12" t="s">
        <v>82</v>
      </c>
      <c r="AW184" s="12" t="s">
        <v>6</v>
      </c>
      <c r="AX184" s="12" t="s">
        <v>80</v>
      </c>
      <c r="AY184" s="222" t="s">
        <v>118</v>
      </c>
    </row>
    <row r="185" s="1" customFormat="1" ht="16.5" customHeight="1">
      <c r="B185" s="200"/>
      <c r="C185" s="201" t="s">
        <v>519</v>
      </c>
      <c r="D185" s="201" t="s">
        <v>121</v>
      </c>
      <c r="E185" s="202" t="s">
        <v>520</v>
      </c>
      <c r="F185" s="203" t="s">
        <v>521</v>
      </c>
      <c r="G185" s="204" t="s">
        <v>235</v>
      </c>
      <c r="H185" s="205">
        <v>220</v>
      </c>
      <c r="I185" s="206"/>
      <c r="J185" s="207">
        <f>ROUND(I185*H185,2)</f>
        <v>0</v>
      </c>
      <c r="K185" s="203" t="s">
        <v>5</v>
      </c>
      <c r="L185" s="46"/>
      <c r="M185" s="208" t="s">
        <v>5</v>
      </c>
      <c r="N185" s="209" t="s">
        <v>43</v>
      </c>
      <c r="O185" s="47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AR185" s="24" t="s">
        <v>201</v>
      </c>
      <c r="AT185" s="24" t="s">
        <v>121</v>
      </c>
      <c r="AU185" s="24" t="s">
        <v>82</v>
      </c>
      <c r="AY185" s="24" t="s">
        <v>118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24" t="s">
        <v>80</v>
      </c>
      <c r="BK185" s="212">
        <f>ROUND(I185*H185,2)</f>
        <v>0</v>
      </c>
      <c r="BL185" s="24" t="s">
        <v>201</v>
      </c>
      <c r="BM185" s="24" t="s">
        <v>522</v>
      </c>
    </row>
    <row r="186" s="1" customFormat="1" ht="16.5" customHeight="1">
      <c r="B186" s="200"/>
      <c r="C186" s="241" t="s">
        <v>523</v>
      </c>
      <c r="D186" s="241" t="s">
        <v>253</v>
      </c>
      <c r="E186" s="242" t="s">
        <v>515</v>
      </c>
      <c r="F186" s="243" t="s">
        <v>516</v>
      </c>
      <c r="G186" s="244" t="s">
        <v>250</v>
      </c>
      <c r="H186" s="245">
        <v>2.2000000000000002</v>
      </c>
      <c r="I186" s="246"/>
      <c r="J186" s="247">
        <f>ROUND(I186*H186,2)</f>
        <v>0</v>
      </c>
      <c r="K186" s="243" t="s">
        <v>236</v>
      </c>
      <c r="L186" s="248"/>
      <c r="M186" s="249" t="s">
        <v>5</v>
      </c>
      <c r="N186" s="250" t="s">
        <v>43</v>
      </c>
      <c r="O186" s="47"/>
      <c r="P186" s="210">
        <f>O186*H186</f>
        <v>0</v>
      </c>
      <c r="Q186" s="210">
        <v>1</v>
      </c>
      <c r="R186" s="210">
        <f>Q186*H186</f>
        <v>2.2000000000000002</v>
      </c>
      <c r="S186" s="210">
        <v>0</v>
      </c>
      <c r="T186" s="211">
        <f>S186*H186</f>
        <v>0</v>
      </c>
      <c r="AR186" s="24" t="s">
        <v>356</v>
      </c>
      <c r="AT186" s="24" t="s">
        <v>253</v>
      </c>
      <c r="AU186" s="24" t="s">
        <v>82</v>
      </c>
      <c r="AY186" s="24" t="s">
        <v>118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24" t="s">
        <v>80</v>
      </c>
      <c r="BK186" s="212">
        <f>ROUND(I186*H186,2)</f>
        <v>0</v>
      </c>
      <c r="BL186" s="24" t="s">
        <v>201</v>
      </c>
      <c r="BM186" s="24" t="s">
        <v>524</v>
      </c>
    </row>
    <row r="187" s="12" customFormat="1">
      <c r="B187" s="221"/>
      <c r="D187" s="214" t="s">
        <v>130</v>
      </c>
      <c r="F187" s="223" t="s">
        <v>525</v>
      </c>
      <c r="H187" s="224">
        <v>2.2000000000000002</v>
      </c>
      <c r="I187" s="225"/>
      <c r="L187" s="221"/>
      <c r="M187" s="226"/>
      <c r="N187" s="227"/>
      <c r="O187" s="227"/>
      <c r="P187" s="227"/>
      <c r="Q187" s="227"/>
      <c r="R187" s="227"/>
      <c r="S187" s="227"/>
      <c r="T187" s="228"/>
      <c r="AT187" s="222" t="s">
        <v>130</v>
      </c>
      <c r="AU187" s="222" t="s">
        <v>82</v>
      </c>
      <c r="AV187" s="12" t="s">
        <v>82</v>
      </c>
      <c r="AW187" s="12" t="s">
        <v>6</v>
      </c>
      <c r="AX187" s="12" t="s">
        <v>80</v>
      </c>
      <c r="AY187" s="222" t="s">
        <v>118</v>
      </c>
    </row>
    <row r="188" s="1" customFormat="1" ht="16.5" customHeight="1">
      <c r="B188" s="200"/>
      <c r="C188" s="201" t="s">
        <v>526</v>
      </c>
      <c r="D188" s="201" t="s">
        <v>121</v>
      </c>
      <c r="E188" s="202" t="s">
        <v>527</v>
      </c>
      <c r="F188" s="203" t="s">
        <v>528</v>
      </c>
      <c r="G188" s="204" t="s">
        <v>235</v>
      </c>
      <c r="H188" s="205">
        <v>404.10000000000002</v>
      </c>
      <c r="I188" s="206"/>
      <c r="J188" s="207">
        <f>ROUND(I188*H188,2)</f>
        <v>0</v>
      </c>
      <c r="K188" s="203" t="s">
        <v>5</v>
      </c>
      <c r="L188" s="46"/>
      <c r="M188" s="208" t="s">
        <v>5</v>
      </c>
      <c r="N188" s="209" t="s">
        <v>43</v>
      </c>
      <c r="O188" s="47"/>
      <c r="P188" s="210">
        <f>O188*H188</f>
        <v>0</v>
      </c>
      <c r="Q188" s="210">
        <v>0.017000000000000001</v>
      </c>
      <c r="R188" s="210">
        <f>Q188*H188</f>
        <v>6.8697000000000008</v>
      </c>
      <c r="S188" s="210">
        <v>0.017000000000000001</v>
      </c>
      <c r="T188" s="211">
        <f>S188*H188</f>
        <v>6.8697000000000008</v>
      </c>
      <c r="AR188" s="24" t="s">
        <v>201</v>
      </c>
      <c r="AT188" s="24" t="s">
        <v>121</v>
      </c>
      <c r="AU188" s="24" t="s">
        <v>82</v>
      </c>
      <c r="AY188" s="24" t="s">
        <v>118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24" t="s">
        <v>80</v>
      </c>
      <c r="BK188" s="212">
        <f>ROUND(I188*H188,2)</f>
        <v>0</v>
      </c>
      <c r="BL188" s="24" t="s">
        <v>201</v>
      </c>
      <c r="BM188" s="24" t="s">
        <v>529</v>
      </c>
    </row>
    <row r="189" s="1" customFormat="1" ht="25.5" customHeight="1">
      <c r="B189" s="200"/>
      <c r="C189" s="201" t="s">
        <v>530</v>
      </c>
      <c r="D189" s="201" t="s">
        <v>121</v>
      </c>
      <c r="E189" s="202" t="s">
        <v>531</v>
      </c>
      <c r="F189" s="203" t="s">
        <v>532</v>
      </c>
      <c r="G189" s="204" t="s">
        <v>235</v>
      </c>
      <c r="H189" s="205">
        <v>899.10000000000002</v>
      </c>
      <c r="I189" s="206"/>
      <c r="J189" s="207">
        <f>ROUND(I189*H189,2)</f>
        <v>0</v>
      </c>
      <c r="K189" s="203" t="s">
        <v>5</v>
      </c>
      <c r="L189" s="46"/>
      <c r="M189" s="208" t="s">
        <v>5</v>
      </c>
      <c r="N189" s="209" t="s">
        <v>43</v>
      </c>
      <c r="O189" s="47"/>
      <c r="P189" s="210">
        <f>O189*H189</f>
        <v>0</v>
      </c>
      <c r="Q189" s="210">
        <v>0.00077999999999999999</v>
      </c>
      <c r="R189" s="210">
        <f>Q189*H189</f>
        <v>0.70129799999999998</v>
      </c>
      <c r="S189" s="210">
        <v>0</v>
      </c>
      <c r="T189" s="211">
        <f>S189*H189</f>
        <v>0</v>
      </c>
      <c r="AR189" s="24" t="s">
        <v>201</v>
      </c>
      <c r="AT189" s="24" t="s">
        <v>121</v>
      </c>
      <c r="AU189" s="24" t="s">
        <v>82</v>
      </c>
      <c r="AY189" s="24" t="s">
        <v>118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24" t="s">
        <v>80</v>
      </c>
      <c r="BK189" s="212">
        <f>ROUND(I189*H189,2)</f>
        <v>0</v>
      </c>
      <c r="BL189" s="24" t="s">
        <v>201</v>
      </c>
      <c r="BM189" s="24" t="s">
        <v>533</v>
      </c>
    </row>
    <row r="190" s="12" customFormat="1">
      <c r="B190" s="221"/>
      <c r="D190" s="214" t="s">
        <v>130</v>
      </c>
      <c r="E190" s="222" t="s">
        <v>5</v>
      </c>
      <c r="F190" s="223" t="s">
        <v>534</v>
      </c>
      <c r="H190" s="224">
        <v>899.10000000000002</v>
      </c>
      <c r="I190" s="225"/>
      <c r="L190" s="221"/>
      <c r="M190" s="226"/>
      <c r="N190" s="227"/>
      <c r="O190" s="227"/>
      <c r="P190" s="227"/>
      <c r="Q190" s="227"/>
      <c r="R190" s="227"/>
      <c r="S190" s="227"/>
      <c r="T190" s="228"/>
      <c r="AT190" s="222" t="s">
        <v>130</v>
      </c>
      <c r="AU190" s="222" t="s">
        <v>82</v>
      </c>
      <c r="AV190" s="12" t="s">
        <v>82</v>
      </c>
      <c r="AW190" s="12" t="s">
        <v>35</v>
      </c>
      <c r="AX190" s="12" t="s">
        <v>80</v>
      </c>
      <c r="AY190" s="222" t="s">
        <v>118</v>
      </c>
    </row>
    <row r="191" s="1" customFormat="1" ht="25.5" customHeight="1">
      <c r="B191" s="200"/>
      <c r="C191" s="201" t="s">
        <v>535</v>
      </c>
      <c r="D191" s="201" t="s">
        <v>121</v>
      </c>
      <c r="E191" s="202" t="s">
        <v>536</v>
      </c>
      <c r="F191" s="203" t="s">
        <v>537</v>
      </c>
      <c r="G191" s="204" t="s">
        <v>235</v>
      </c>
      <c r="H191" s="205">
        <v>899.10000000000002</v>
      </c>
      <c r="I191" s="206"/>
      <c r="J191" s="207">
        <f>ROUND(I191*H191,2)</f>
        <v>0</v>
      </c>
      <c r="K191" s="203" t="s">
        <v>5</v>
      </c>
      <c r="L191" s="46"/>
      <c r="M191" s="208" t="s">
        <v>5</v>
      </c>
      <c r="N191" s="209" t="s">
        <v>43</v>
      </c>
      <c r="O191" s="47"/>
      <c r="P191" s="210">
        <f>O191*H191</f>
        <v>0</v>
      </c>
      <c r="Q191" s="210">
        <v>0.00034000000000000002</v>
      </c>
      <c r="R191" s="210">
        <f>Q191*H191</f>
        <v>0.30569400000000002</v>
      </c>
      <c r="S191" s="210">
        <v>0</v>
      </c>
      <c r="T191" s="211">
        <f>S191*H191</f>
        <v>0</v>
      </c>
      <c r="AR191" s="24" t="s">
        <v>201</v>
      </c>
      <c r="AT191" s="24" t="s">
        <v>121</v>
      </c>
      <c r="AU191" s="24" t="s">
        <v>82</v>
      </c>
      <c r="AY191" s="24" t="s">
        <v>118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24" t="s">
        <v>80</v>
      </c>
      <c r="BK191" s="212">
        <f>ROUND(I191*H191,2)</f>
        <v>0</v>
      </c>
      <c r="BL191" s="24" t="s">
        <v>201</v>
      </c>
      <c r="BM191" s="24" t="s">
        <v>538</v>
      </c>
    </row>
    <row r="192" s="1" customFormat="1" ht="25.5" customHeight="1">
      <c r="B192" s="200"/>
      <c r="C192" s="201" t="s">
        <v>539</v>
      </c>
      <c r="D192" s="201" t="s">
        <v>121</v>
      </c>
      <c r="E192" s="202" t="s">
        <v>540</v>
      </c>
      <c r="F192" s="203" t="s">
        <v>541</v>
      </c>
      <c r="G192" s="204" t="s">
        <v>235</v>
      </c>
      <c r="H192" s="205">
        <v>899.10000000000002</v>
      </c>
      <c r="I192" s="206"/>
      <c r="J192" s="207">
        <f>ROUND(I192*H192,2)</f>
        <v>0</v>
      </c>
      <c r="K192" s="203" t="s">
        <v>5</v>
      </c>
      <c r="L192" s="46"/>
      <c r="M192" s="208" t="s">
        <v>5</v>
      </c>
      <c r="N192" s="237" t="s">
        <v>43</v>
      </c>
      <c r="O192" s="238"/>
      <c r="P192" s="239">
        <f>O192*H192</f>
        <v>0</v>
      </c>
      <c r="Q192" s="239">
        <v>0.00032000000000000003</v>
      </c>
      <c r="R192" s="239">
        <f>Q192*H192</f>
        <v>0.28771200000000002</v>
      </c>
      <c r="S192" s="239">
        <v>0</v>
      </c>
      <c r="T192" s="240">
        <f>S192*H192</f>
        <v>0</v>
      </c>
      <c r="AR192" s="24" t="s">
        <v>201</v>
      </c>
      <c r="AT192" s="24" t="s">
        <v>121</v>
      </c>
      <c r="AU192" s="24" t="s">
        <v>82</v>
      </c>
      <c r="AY192" s="24" t="s">
        <v>118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24" t="s">
        <v>80</v>
      </c>
      <c r="BK192" s="212">
        <f>ROUND(I192*H192,2)</f>
        <v>0</v>
      </c>
      <c r="BL192" s="24" t="s">
        <v>201</v>
      </c>
      <c r="BM192" s="24" t="s">
        <v>542</v>
      </c>
    </row>
    <row r="193" s="1" customFormat="1" ht="6.96" customHeight="1">
      <c r="B193" s="67"/>
      <c r="C193" s="68"/>
      <c r="D193" s="68"/>
      <c r="E193" s="68"/>
      <c r="F193" s="68"/>
      <c r="G193" s="68"/>
      <c r="H193" s="68"/>
      <c r="I193" s="152"/>
      <c r="J193" s="68"/>
      <c r="K193" s="68"/>
      <c r="L193" s="46"/>
    </row>
  </sheetData>
  <autoFilter ref="C85:K192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51" customWidth="1"/>
    <col min="2" max="2" width="1.664063" style="251" customWidth="1"/>
    <col min="3" max="4" width="5" style="251" customWidth="1"/>
    <col min="5" max="5" width="11.67" style="251" customWidth="1"/>
    <col min="6" max="6" width="9.17" style="251" customWidth="1"/>
    <col min="7" max="7" width="5" style="251" customWidth="1"/>
    <col min="8" max="8" width="77.83" style="251" customWidth="1"/>
    <col min="9" max="10" width="20" style="251" customWidth="1"/>
    <col min="11" max="11" width="1.664063" style="251" customWidth="1"/>
  </cols>
  <sheetData>
    <row r="1" ht="37.5" customHeight="1"/>
    <row r="2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4" customFormat="1" ht="45" customHeight="1">
      <c r="B3" s="255"/>
      <c r="C3" s="256" t="s">
        <v>543</v>
      </c>
      <c r="D3" s="256"/>
      <c r="E3" s="256"/>
      <c r="F3" s="256"/>
      <c r="G3" s="256"/>
      <c r="H3" s="256"/>
      <c r="I3" s="256"/>
      <c r="J3" s="256"/>
      <c r="K3" s="257"/>
    </row>
    <row r="4" ht="25.5" customHeight="1">
      <c r="B4" s="258"/>
      <c r="C4" s="259" t="s">
        <v>544</v>
      </c>
      <c r="D4" s="259"/>
      <c r="E4" s="259"/>
      <c r="F4" s="259"/>
      <c r="G4" s="259"/>
      <c r="H4" s="259"/>
      <c r="I4" s="259"/>
      <c r="J4" s="259"/>
      <c r="K4" s="260"/>
    </row>
    <row r="5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ht="15" customHeight="1">
      <c r="B6" s="258"/>
      <c r="C6" s="262" t="s">
        <v>545</v>
      </c>
      <c r="D6" s="262"/>
      <c r="E6" s="262"/>
      <c r="F6" s="262"/>
      <c r="G6" s="262"/>
      <c r="H6" s="262"/>
      <c r="I6" s="262"/>
      <c r="J6" s="262"/>
      <c r="K6" s="260"/>
    </row>
    <row r="7" ht="15" customHeight="1">
      <c r="B7" s="263"/>
      <c r="C7" s="262" t="s">
        <v>546</v>
      </c>
      <c r="D7" s="262"/>
      <c r="E7" s="262"/>
      <c r="F7" s="262"/>
      <c r="G7" s="262"/>
      <c r="H7" s="262"/>
      <c r="I7" s="262"/>
      <c r="J7" s="262"/>
      <c r="K7" s="260"/>
    </row>
    <row r="8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ht="15" customHeight="1">
      <c r="B9" s="263"/>
      <c r="C9" s="262" t="s">
        <v>547</v>
      </c>
      <c r="D9" s="262"/>
      <c r="E9" s="262"/>
      <c r="F9" s="262"/>
      <c r="G9" s="262"/>
      <c r="H9" s="262"/>
      <c r="I9" s="262"/>
      <c r="J9" s="262"/>
      <c r="K9" s="260"/>
    </row>
    <row r="10" ht="15" customHeight="1">
      <c r="B10" s="263"/>
      <c r="C10" s="262"/>
      <c r="D10" s="262" t="s">
        <v>548</v>
      </c>
      <c r="E10" s="262"/>
      <c r="F10" s="262"/>
      <c r="G10" s="262"/>
      <c r="H10" s="262"/>
      <c r="I10" s="262"/>
      <c r="J10" s="262"/>
      <c r="K10" s="260"/>
    </row>
    <row r="11" ht="15" customHeight="1">
      <c r="B11" s="263"/>
      <c r="C11" s="264"/>
      <c r="D11" s="262" t="s">
        <v>549</v>
      </c>
      <c r="E11" s="262"/>
      <c r="F11" s="262"/>
      <c r="G11" s="262"/>
      <c r="H11" s="262"/>
      <c r="I11" s="262"/>
      <c r="J11" s="262"/>
      <c r="K11" s="260"/>
    </row>
    <row r="12" ht="12.75" customHeight="1">
      <c r="B12" s="263"/>
      <c r="C12" s="264"/>
      <c r="D12" s="264"/>
      <c r="E12" s="264"/>
      <c r="F12" s="264"/>
      <c r="G12" s="264"/>
      <c r="H12" s="264"/>
      <c r="I12" s="264"/>
      <c r="J12" s="264"/>
      <c r="K12" s="260"/>
    </row>
    <row r="13" ht="15" customHeight="1">
      <c r="B13" s="263"/>
      <c r="C13" s="264"/>
      <c r="D13" s="262" t="s">
        <v>550</v>
      </c>
      <c r="E13" s="262"/>
      <c r="F13" s="262"/>
      <c r="G13" s="262"/>
      <c r="H13" s="262"/>
      <c r="I13" s="262"/>
      <c r="J13" s="262"/>
      <c r="K13" s="260"/>
    </row>
    <row r="14" ht="15" customHeight="1">
      <c r="B14" s="263"/>
      <c r="C14" s="264"/>
      <c r="D14" s="262" t="s">
        <v>551</v>
      </c>
      <c r="E14" s="262"/>
      <c r="F14" s="262"/>
      <c r="G14" s="262"/>
      <c r="H14" s="262"/>
      <c r="I14" s="262"/>
      <c r="J14" s="262"/>
      <c r="K14" s="260"/>
    </row>
    <row r="15" ht="15" customHeight="1">
      <c r="B15" s="263"/>
      <c r="C15" s="264"/>
      <c r="D15" s="262" t="s">
        <v>552</v>
      </c>
      <c r="E15" s="262"/>
      <c r="F15" s="262"/>
      <c r="G15" s="262"/>
      <c r="H15" s="262"/>
      <c r="I15" s="262"/>
      <c r="J15" s="262"/>
      <c r="K15" s="260"/>
    </row>
    <row r="16" ht="15" customHeight="1">
      <c r="B16" s="263"/>
      <c r="C16" s="264"/>
      <c r="D16" s="264"/>
      <c r="E16" s="265" t="s">
        <v>79</v>
      </c>
      <c r="F16" s="262" t="s">
        <v>553</v>
      </c>
      <c r="G16" s="262"/>
      <c r="H16" s="262"/>
      <c r="I16" s="262"/>
      <c r="J16" s="262"/>
      <c r="K16" s="260"/>
    </row>
    <row r="17" ht="15" customHeight="1">
      <c r="B17" s="263"/>
      <c r="C17" s="264"/>
      <c r="D17" s="264"/>
      <c r="E17" s="265" t="s">
        <v>554</v>
      </c>
      <c r="F17" s="262" t="s">
        <v>555</v>
      </c>
      <c r="G17" s="262"/>
      <c r="H17" s="262"/>
      <c r="I17" s="262"/>
      <c r="J17" s="262"/>
      <c r="K17" s="260"/>
    </row>
    <row r="18" ht="15" customHeight="1">
      <c r="B18" s="263"/>
      <c r="C18" s="264"/>
      <c r="D18" s="264"/>
      <c r="E18" s="265" t="s">
        <v>556</v>
      </c>
      <c r="F18" s="262" t="s">
        <v>557</v>
      </c>
      <c r="G18" s="262"/>
      <c r="H18" s="262"/>
      <c r="I18" s="262"/>
      <c r="J18" s="262"/>
      <c r="K18" s="260"/>
    </row>
    <row r="19" ht="15" customHeight="1">
      <c r="B19" s="263"/>
      <c r="C19" s="264"/>
      <c r="D19" s="264"/>
      <c r="E19" s="265" t="s">
        <v>558</v>
      </c>
      <c r="F19" s="262" t="s">
        <v>78</v>
      </c>
      <c r="G19" s="262"/>
      <c r="H19" s="262"/>
      <c r="I19" s="262"/>
      <c r="J19" s="262"/>
      <c r="K19" s="260"/>
    </row>
    <row r="20" ht="15" customHeight="1">
      <c r="B20" s="263"/>
      <c r="C20" s="264"/>
      <c r="D20" s="264"/>
      <c r="E20" s="265" t="s">
        <v>559</v>
      </c>
      <c r="F20" s="262" t="s">
        <v>560</v>
      </c>
      <c r="G20" s="262"/>
      <c r="H20" s="262"/>
      <c r="I20" s="262"/>
      <c r="J20" s="262"/>
      <c r="K20" s="260"/>
    </row>
    <row r="21" ht="15" customHeight="1">
      <c r="B21" s="263"/>
      <c r="C21" s="264"/>
      <c r="D21" s="264"/>
      <c r="E21" s="265" t="s">
        <v>561</v>
      </c>
      <c r="F21" s="262" t="s">
        <v>562</v>
      </c>
      <c r="G21" s="262"/>
      <c r="H21" s="262"/>
      <c r="I21" s="262"/>
      <c r="J21" s="262"/>
      <c r="K21" s="260"/>
    </row>
    <row r="22" ht="12.75" customHeight="1">
      <c r="B22" s="263"/>
      <c r="C22" s="264"/>
      <c r="D22" s="264"/>
      <c r="E22" s="264"/>
      <c r="F22" s="264"/>
      <c r="G22" s="264"/>
      <c r="H22" s="264"/>
      <c r="I22" s="264"/>
      <c r="J22" s="264"/>
      <c r="K22" s="260"/>
    </row>
    <row r="23" ht="15" customHeight="1">
      <c r="B23" s="263"/>
      <c r="C23" s="262" t="s">
        <v>563</v>
      </c>
      <c r="D23" s="262"/>
      <c r="E23" s="262"/>
      <c r="F23" s="262"/>
      <c r="G23" s="262"/>
      <c r="H23" s="262"/>
      <c r="I23" s="262"/>
      <c r="J23" s="262"/>
      <c r="K23" s="260"/>
    </row>
    <row r="24" ht="15" customHeight="1">
      <c r="B24" s="263"/>
      <c r="C24" s="262" t="s">
        <v>564</v>
      </c>
      <c r="D24" s="262"/>
      <c r="E24" s="262"/>
      <c r="F24" s="262"/>
      <c r="G24" s="262"/>
      <c r="H24" s="262"/>
      <c r="I24" s="262"/>
      <c r="J24" s="262"/>
      <c r="K24" s="260"/>
    </row>
    <row r="25" ht="15" customHeight="1">
      <c r="B25" s="263"/>
      <c r="C25" s="262"/>
      <c r="D25" s="262" t="s">
        <v>565</v>
      </c>
      <c r="E25" s="262"/>
      <c r="F25" s="262"/>
      <c r="G25" s="262"/>
      <c r="H25" s="262"/>
      <c r="I25" s="262"/>
      <c r="J25" s="262"/>
      <c r="K25" s="260"/>
    </row>
    <row r="26" ht="15" customHeight="1">
      <c r="B26" s="263"/>
      <c r="C26" s="264"/>
      <c r="D26" s="262" t="s">
        <v>566</v>
      </c>
      <c r="E26" s="262"/>
      <c r="F26" s="262"/>
      <c r="G26" s="262"/>
      <c r="H26" s="262"/>
      <c r="I26" s="262"/>
      <c r="J26" s="262"/>
      <c r="K26" s="260"/>
    </row>
    <row r="27" ht="12.75" customHeight="1">
      <c r="B27" s="263"/>
      <c r="C27" s="264"/>
      <c r="D27" s="264"/>
      <c r="E27" s="264"/>
      <c r="F27" s="264"/>
      <c r="G27" s="264"/>
      <c r="H27" s="264"/>
      <c r="I27" s="264"/>
      <c r="J27" s="264"/>
      <c r="K27" s="260"/>
    </row>
    <row r="28" ht="15" customHeight="1">
      <c r="B28" s="263"/>
      <c r="C28" s="264"/>
      <c r="D28" s="262" t="s">
        <v>567</v>
      </c>
      <c r="E28" s="262"/>
      <c r="F28" s="262"/>
      <c r="G28" s="262"/>
      <c r="H28" s="262"/>
      <c r="I28" s="262"/>
      <c r="J28" s="262"/>
      <c r="K28" s="260"/>
    </row>
    <row r="29" ht="15" customHeight="1">
      <c r="B29" s="263"/>
      <c r="C29" s="264"/>
      <c r="D29" s="262" t="s">
        <v>568</v>
      </c>
      <c r="E29" s="262"/>
      <c r="F29" s="262"/>
      <c r="G29" s="262"/>
      <c r="H29" s="262"/>
      <c r="I29" s="262"/>
      <c r="J29" s="262"/>
      <c r="K29" s="260"/>
    </row>
    <row r="30" ht="12.75" customHeight="1">
      <c r="B30" s="263"/>
      <c r="C30" s="264"/>
      <c r="D30" s="264"/>
      <c r="E30" s="264"/>
      <c r="F30" s="264"/>
      <c r="G30" s="264"/>
      <c r="H30" s="264"/>
      <c r="I30" s="264"/>
      <c r="J30" s="264"/>
      <c r="K30" s="260"/>
    </row>
    <row r="31" ht="15" customHeight="1">
      <c r="B31" s="263"/>
      <c r="C31" s="264"/>
      <c r="D31" s="262" t="s">
        <v>569</v>
      </c>
      <c r="E31" s="262"/>
      <c r="F31" s="262"/>
      <c r="G31" s="262"/>
      <c r="H31" s="262"/>
      <c r="I31" s="262"/>
      <c r="J31" s="262"/>
      <c r="K31" s="260"/>
    </row>
    <row r="32" ht="15" customHeight="1">
      <c r="B32" s="263"/>
      <c r="C32" s="264"/>
      <c r="D32" s="262" t="s">
        <v>570</v>
      </c>
      <c r="E32" s="262"/>
      <c r="F32" s="262"/>
      <c r="G32" s="262"/>
      <c r="H32" s="262"/>
      <c r="I32" s="262"/>
      <c r="J32" s="262"/>
      <c r="K32" s="260"/>
    </row>
    <row r="33" ht="15" customHeight="1">
      <c r="B33" s="263"/>
      <c r="C33" s="264"/>
      <c r="D33" s="262" t="s">
        <v>571</v>
      </c>
      <c r="E33" s="262"/>
      <c r="F33" s="262"/>
      <c r="G33" s="262"/>
      <c r="H33" s="262"/>
      <c r="I33" s="262"/>
      <c r="J33" s="262"/>
      <c r="K33" s="260"/>
    </row>
    <row r="34" ht="15" customHeight="1">
      <c r="B34" s="263"/>
      <c r="C34" s="264"/>
      <c r="D34" s="262"/>
      <c r="E34" s="266" t="s">
        <v>103</v>
      </c>
      <c r="F34" s="262"/>
      <c r="G34" s="262" t="s">
        <v>572</v>
      </c>
      <c r="H34" s="262"/>
      <c r="I34" s="262"/>
      <c r="J34" s="262"/>
      <c r="K34" s="260"/>
    </row>
    <row r="35" ht="30.75" customHeight="1">
      <c r="B35" s="263"/>
      <c r="C35" s="264"/>
      <c r="D35" s="262"/>
      <c r="E35" s="266" t="s">
        <v>573</v>
      </c>
      <c r="F35" s="262"/>
      <c r="G35" s="262" t="s">
        <v>574</v>
      </c>
      <c r="H35" s="262"/>
      <c r="I35" s="262"/>
      <c r="J35" s="262"/>
      <c r="K35" s="260"/>
    </row>
    <row r="36" ht="15" customHeight="1">
      <c r="B36" s="263"/>
      <c r="C36" s="264"/>
      <c r="D36" s="262"/>
      <c r="E36" s="266" t="s">
        <v>53</v>
      </c>
      <c r="F36" s="262"/>
      <c r="G36" s="262" t="s">
        <v>575</v>
      </c>
      <c r="H36" s="262"/>
      <c r="I36" s="262"/>
      <c r="J36" s="262"/>
      <c r="K36" s="260"/>
    </row>
    <row r="37" ht="15" customHeight="1">
      <c r="B37" s="263"/>
      <c r="C37" s="264"/>
      <c r="D37" s="262"/>
      <c r="E37" s="266" t="s">
        <v>104</v>
      </c>
      <c r="F37" s="262"/>
      <c r="G37" s="262" t="s">
        <v>576</v>
      </c>
      <c r="H37" s="262"/>
      <c r="I37" s="262"/>
      <c r="J37" s="262"/>
      <c r="K37" s="260"/>
    </row>
    <row r="38" ht="15" customHeight="1">
      <c r="B38" s="263"/>
      <c r="C38" s="264"/>
      <c r="D38" s="262"/>
      <c r="E38" s="266" t="s">
        <v>105</v>
      </c>
      <c r="F38" s="262"/>
      <c r="G38" s="262" t="s">
        <v>577</v>
      </c>
      <c r="H38" s="262"/>
      <c r="I38" s="262"/>
      <c r="J38" s="262"/>
      <c r="K38" s="260"/>
    </row>
    <row r="39" ht="15" customHeight="1">
      <c r="B39" s="263"/>
      <c r="C39" s="264"/>
      <c r="D39" s="262"/>
      <c r="E39" s="266" t="s">
        <v>106</v>
      </c>
      <c r="F39" s="262"/>
      <c r="G39" s="262" t="s">
        <v>578</v>
      </c>
      <c r="H39" s="262"/>
      <c r="I39" s="262"/>
      <c r="J39" s="262"/>
      <c r="K39" s="260"/>
    </row>
    <row r="40" ht="15" customHeight="1">
      <c r="B40" s="263"/>
      <c r="C40" s="264"/>
      <c r="D40" s="262"/>
      <c r="E40" s="266" t="s">
        <v>579</v>
      </c>
      <c r="F40" s="262"/>
      <c r="G40" s="262" t="s">
        <v>580</v>
      </c>
      <c r="H40" s="262"/>
      <c r="I40" s="262"/>
      <c r="J40" s="262"/>
      <c r="K40" s="260"/>
    </row>
    <row r="41" ht="15" customHeight="1">
      <c r="B41" s="263"/>
      <c r="C41" s="264"/>
      <c r="D41" s="262"/>
      <c r="E41" s="266"/>
      <c r="F41" s="262"/>
      <c r="G41" s="262" t="s">
        <v>581</v>
      </c>
      <c r="H41" s="262"/>
      <c r="I41" s="262"/>
      <c r="J41" s="262"/>
      <c r="K41" s="260"/>
    </row>
    <row r="42" ht="15" customHeight="1">
      <c r="B42" s="263"/>
      <c r="C42" s="264"/>
      <c r="D42" s="262"/>
      <c r="E42" s="266" t="s">
        <v>582</v>
      </c>
      <c r="F42" s="262"/>
      <c r="G42" s="262" t="s">
        <v>583</v>
      </c>
      <c r="H42" s="262"/>
      <c r="I42" s="262"/>
      <c r="J42" s="262"/>
      <c r="K42" s="260"/>
    </row>
    <row r="43" ht="15" customHeight="1">
      <c r="B43" s="263"/>
      <c r="C43" s="264"/>
      <c r="D43" s="262"/>
      <c r="E43" s="266" t="s">
        <v>108</v>
      </c>
      <c r="F43" s="262"/>
      <c r="G43" s="262" t="s">
        <v>584</v>
      </c>
      <c r="H43" s="262"/>
      <c r="I43" s="262"/>
      <c r="J43" s="262"/>
      <c r="K43" s="260"/>
    </row>
    <row r="44" ht="12.75" customHeight="1">
      <c r="B44" s="263"/>
      <c r="C44" s="264"/>
      <c r="D44" s="262"/>
      <c r="E44" s="262"/>
      <c r="F44" s="262"/>
      <c r="G44" s="262"/>
      <c r="H44" s="262"/>
      <c r="I44" s="262"/>
      <c r="J44" s="262"/>
      <c r="K44" s="260"/>
    </row>
    <row r="45" ht="15" customHeight="1">
      <c r="B45" s="263"/>
      <c r="C45" s="264"/>
      <c r="D45" s="262" t="s">
        <v>585</v>
      </c>
      <c r="E45" s="262"/>
      <c r="F45" s="262"/>
      <c r="G45" s="262"/>
      <c r="H45" s="262"/>
      <c r="I45" s="262"/>
      <c r="J45" s="262"/>
      <c r="K45" s="260"/>
    </row>
    <row r="46" ht="15" customHeight="1">
      <c r="B46" s="263"/>
      <c r="C46" s="264"/>
      <c r="D46" s="264"/>
      <c r="E46" s="262" t="s">
        <v>586</v>
      </c>
      <c r="F46" s="262"/>
      <c r="G46" s="262"/>
      <c r="H46" s="262"/>
      <c r="I46" s="262"/>
      <c r="J46" s="262"/>
      <c r="K46" s="260"/>
    </row>
    <row r="47" ht="15" customHeight="1">
      <c r="B47" s="263"/>
      <c r="C47" s="264"/>
      <c r="D47" s="264"/>
      <c r="E47" s="262" t="s">
        <v>587</v>
      </c>
      <c r="F47" s="262"/>
      <c r="G47" s="262"/>
      <c r="H47" s="262"/>
      <c r="I47" s="262"/>
      <c r="J47" s="262"/>
      <c r="K47" s="260"/>
    </row>
    <row r="48" ht="15" customHeight="1">
      <c r="B48" s="263"/>
      <c r="C48" s="264"/>
      <c r="D48" s="264"/>
      <c r="E48" s="262" t="s">
        <v>588</v>
      </c>
      <c r="F48" s="262"/>
      <c r="G48" s="262"/>
      <c r="H48" s="262"/>
      <c r="I48" s="262"/>
      <c r="J48" s="262"/>
      <c r="K48" s="260"/>
    </row>
    <row r="49" ht="15" customHeight="1">
      <c r="B49" s="263"/>
      <c r="C49" s="264"/>
      <c r="D49" s="262" t="s">
        <v>589</v>
      </c>
      <c r="E49" s="262"/>
      <c r="F49" s="262"/>
      <c r="G49" s="262"/>
      <c r="H49" s="262"/>
      <c r="I49" s="262"/>
      <c r="J49" s="262"/>
      <c r="K49" s="260"/>
    </row>
    <row r="50" ht="25.5" customHeight="1">
      <c r="B50" s="258"/>
      <c r="C50" s="259" t="s">
        <v>590</v>
      </c>
      <c r="D50" s="259"/>
      <c r="E50" s="259"/>
      <c r="F50" s="259"/>
      <c r="G50" s="259"/>
      <c r="H50" s="259"/>
      <c r="I50" s="259"/>
      <c r="J50" s="259"/>
      <c r="K50" s="260"/>
    </row>
    <row r="51" ht="5.25" customHeight="1">
      <c r="B51" s="258"/>
      <c r="C51" s="261"/>
      <c r="D51" s="261"/>
      <c r="E51" s="261"/>
      <c r="F51" s="261"/>
      <c r="G51" s="261"/>
      <c r="H51" s="261"/>
      <c r="I51" s="261"/>
      <c r="J51" s="261"/>
      <c r="K51" s="260"/>
    </row>
    <row r="52" ht="15" customHeight="1">
      <c r="B52" s="258"/>
      <c r="C52" s="262" t="s">
        <v>591</v>
      </c>
      <c r="D52" s="262"/>
      <c r="E52" s="262"/>
      <c r="F52" s="262"/>
      <c r="G52" s="262"/>
      <c r="H52" s="262"/>
      <c r="I52" s="262"/>
      <c r="J52" s="262"/>
      <c r="K52" s="260"/>
    </row>
    <row r="53" ht="15" customHeight="1">
      <c r="B53" s="258"/>
      <c r="C53" s="262" t="s">
        <v>592</v>
      </c>
      <c r="D53" s="262"/>
      <c r="E53" s="262"/>
      <c r="F53" s="262"/>
      <c r="G53" s="262"/>
      <c r="H53" s="262"/>
      <c r="I53" s="262"/>
      <c r="J53" s="262"/>
      <c r="K53" s="260"/>
    </row>
    <row r="54" ht="12.75" customHeight="1">
      <c r="B54" s="258"/>
      <c r="C54" s="262"/>
      <c r="D54" s="262"/>
      <c r="E54" s="262"/>
      <c r="F54" s="262"/>
      <c r="G54" s="262"/>
      <c r="H54" s="262"/>
      <c r="I54" s="262"/>
      <c r="J54" s="262"/>
      <c r="K54" s="260"/>
    </row>
    <row r="55" ht="15" customHeight="1">
      <c r="B55" s="258"/>
      <c r="C55" s="262" t="s">
        <v>593</v>
      </c>
      <c r="D55" s="262"/>
      <c r="E55" s="262"/>
      <c r="F55" s="262"/>
      <c r="G55" s="262"/>
      <c r="H55" s="262"/>
      <c r="I55" s="262"/>
      <c r="J55" s="262"/>
      <c r="K55" s="260"/>
    </row>
    <row r="56" ht="15" customHeight="1">
      <c r="B56" s="258"/>
      <c r="C56" s="264"/>
      <c r="D56" s="262" t="s">
        <v>594</v>
      </c>
      <c r="E56" s="262"/>
      <c r="F56" s="262"/>
      <c r="G56" s="262"/>
      <c r="H56" s="262"/>
      <c r="I56" s="262"/>
      <c r="J56" s="262"/>
      <c r="K56" s="260"/>
    </row>
    <row r="57" ht="15" customHeight="1">
      <c r="B57" s="258"/>
      <c r="C57" s="264"/>
      <c r="D57" s="262" t="s">
        <v>595</v>
      </c>
      <c r="E57" s="262"/>
      <c r="F57" s="262"/>
      <c r="G57" s="262"/>
      <c r="H57" s="262"/>
      <c r="I57" s="262"/>
      <c r="J57" s="262"/>
      <c r="K57" s="260"/>
    </row>
    <row r="58" ht="15" customHeight="1">
      <c r="B58" s="258"/>
      <c r="C58" s="264"/>
      <c r="D58" s="262" t="s">
        <v>596</v>
      </c>
      <c r="E58" s="262"/>
      <c r="F58" s="262"/>
      <c r="G58" s="262"/>
      <c r="H58" s="262"/>
      <c r="I58" s="262"/>
      <c r="J58" s="262"/>
      <c r="K58" s="260"/>
    </row>
    <row r="59" ht="15" customHeight="1">
      <c r="B59" s="258"/>
      <c r="C59" s="264"/>
      <c r="D59" s="262" t="s">
        <v>597</v>
      </c>
      <c r="E59" s="262"/>
      <c r="F59" s="262"/>
      <c r="G59" s="262"/>
      <c r="H59" s="262"/>
      <c r="I59" s="262"/>
      <c r="J59" s="262"/>
      <c r="K59" s="260"/>
    </row>
    <row r="60" ht="15" customHeight="1">
      <c r="B60" s="258"/>
      <c r="C60" s="264"/>
      <c r="D60" s="267" t="s">
        <v>598</v>
      </c>
      <c r="E60" s="267"/>
      <c r="F60" s="267"/>
      <c r="G60" s="267"/>
      <c r="H60" s="267"/>
      <c r="I60" s="267"/>
      <c r="J60" s="267"/>
      <c r="K60" s="260"/>
    </row>
    <row r="61" ht="15" customHeight="1">
      <c r="B61" s="258"/>
      <c r="C61" s="264"/>
      <c r="D61" s="262" t="s">
        <v>599</v>
      </c>
      <c r="E61" s="262"/>
      <c r="F61" s="262"/>
      <c r="G61" s="262"/>
      <c r="H61" s="262"/>
      <c r="I61" s="262"/>
      <c r="J61" s="262"/>
      <c r="K61" s="260"/>
    </row>
    <row r="62" ht="12.75" customHeight="1">
      <c r="B62" s="258"/>
      <c r="C62" s="264"/>
      <c r="D62" s="264"/>
      <c r="E62" s="268"/>
      <c r="F62" s="264"/>
      <c r="G62" s="264"/>
      <c r="H62" s="264"/>
      <c r="I62" s="264"/>
      <c r="J62" s="264"/>
      <c r="K62" s="260"/>
    </row>
    <row r="63" ht="15" customHeight="1">
      <c r="B63" s="258"/>
      <c r="C63" s="264"/>
      <c r="D63" s="262" t="s">
        <v>600</v>
      </c>
      <c r="E63" s="262"/>
      <c r="F63" s="262"/>
      <c r="G63" s="262"/>
      <c r="H63" s="262"/>
      <c r="I63" s="262"/>
      <c r="J63" s="262"/>
      <c r="K63" s="260"/>
    </row>
    <row r="64" ht="15" customHeight="1">
      <c r="B64" s="258"/>
      <c r="C64" s="264"/>
      <c r="D64" s="267" t="s">
        <v>601</v>
      </c>
      <c r="E64" s="267"/>
      <c r="F64" s="267"/>
      <c r="G64" s="267"/>
      <c r="H64" s="267"/>
      <c r="I64" s="267"/>
      <c r="J64" s="267"/>
      <c r="K64" s="260"/>
    </row>
    <row r="65" ht="15" customHeight="1">
      <c r="B65" s="258"/>
      <c r="C65" s="264"/>
      <c r="D65" s="262" t="s">
        <v>602</v>
      </c>
      <c r="E65" s="262"/>
      <c r="F65" s="262"/>
      <c r="G65" s="262"/>
      <c r="H65" s="262"/>
      <c r="I65" s="262"/>
      <c r="J65" s="262"/>
      <c r="K65" s="260"/>
    </row>
    <row r="66" ht="15" customHeight="1">
      <c r="B66" s="258"/>
      <c r="C66" s="264"/>
      <c r="D66" s="262" t="s">
        <v>603</v>
      </c>
      <c r="E66" s="262"/>
      <c r="F66" s="262"/>
      <c r="G66" s="262"/>
      <c r="H66" s="262"/>
      <c r="I66" s="262"/>
      <c r="J66" s="262"/>
      <c r="K66" s="260"/>
    </row>
    <row r="67" ht="15" customHeight="1">
      <c r="B67" s="258"/>
      <c r="C67" s="264"/>
      <c r="D67" s="262" t="s">
        <v>604</v>
      </c>
      <c r="E67" s="262"/>
      <c r="F67" s="262"/>
      <c r="G67" s="262"/>
      <c r="H67" s="262"/>
      <c r="I67" s="262"/>
      <c r="J67" s="262"/>
      <c r="K67" s="260"/>
    </row>
    <row r="68" ht="15" customHeight="1">
      <c r="B68" s="258"/>
      <c r="C68" s="264"/>
      <c r="D68" s="262" t="s">
        <v>605</v>
      </c>
      <c r="E68" s="262"/>
      <c r="F68" s="262"/>
      <c r="G68" s="262"/>
      <c r="H68" s="262"/>
      <c r="I68" s="262"/>
      <c r="J68" s="262"/>
      <c r="K68" s="260"/>
    </row>
    <row r="69" ht="12.75" customHeight="1">
      <c r="B69" s="269"/>
      <c r="C69" s="270"/>
      <c r="D69" s="270"/>
      <c r="E69" s="270"/>
      <c r="F69" s="270"/>
      <c r="G69" s="270"/>
      <c r="H69" s="270"/>
      <c r="I69" s="270"/>
      <c r="J69" s="270"/>
      <c r="K69" s="271"/>
    </row>
    <row r="70" ht="18.75" customHeight="1">
      <c r="B70" s="272"/>
      <c r="C70" s="272"/>
      <c r="D70" s="272"/>
      <c r="E70" s="272"/>
      <c r="F70" s="272"/>
      <c r="G70" s="272"/>
      <c r="H70" s="272"/>
      <c r="I70" s="272"/>
      <c r="J70" s="272"/>
      <c r="K70" s="273"/>
    </row>
    <row r="71" ht="18.75" customHeight="1">
      <c r="B71" s="273"/>
      <c r="C71" s="273"/>
      <c r="D71" s="273"/>
      <c r="E71" s="273"/>
      <c r="F71" s="273"/>
      <c r="G71" s="273"/>
      <c r="H71" s="273"/>
      <c r="I71" s="273"/>
      <c r="J71" s="273"/>
      <c r="K71" s="273"/>
    </row>
    <row r="72" ht="7.5" customHeight="1">
      <c r="B72" s="274"/>
      <c r="C72" s="275"/>
      <c r="D72" s="275"/>
      <c r="E72" s="275"/>
      <c r="F72" s="275"/>
      <c r="G72" s="275"/>
      <c r="H72" s="275"/>
      <c r="I72" s="275"/>
      <c r="J72" s="275"/>
      <c r="K72" s="276"/>
    </row>
    <row r="73" ht="45" customHeight="1">
      <c r="B73" s="277"/>
      <c r="C73" s="278" t="s">
        <v>606</v>
      </c>
      <c r="D73" s="278"/>
      <c r="E73" s="278"/>
      <c r="F73" s="278"/>
      <c r="G73" s="278"/>
      <c r="H73" s="278"/>
      <c r="I73" s="278"/>
      <c r="J73" s="278"/>
      <c r="K73" s="279"/>
    </row>
    <row r="74" ht="17.25" customHeight="1">
      <c r="B74" s="277"/>
      <c r="C74" s="280" t="s">
        <v>607</v>
      </c>
      <c r="D74" s="280"/>
      <c r="E74" s="280"/>
      <c r="F74" s="280" t="s">
        <v>608</v>
      </c>
      <c r="G74" s="281"/>
      <c r="H74" s="280" t="s">
        <v>104</v>
      </c>
      <c r="I74" s="280" t="s">
        <v>57</v>
      </c>
      <c r="J74" s="280" t="s">
        <v>609</v>
      </c>
      <c r="K74" s="279"/>
    </row>
    <row r="75" ht="17.25" customHeight="1">
      <c r="B75" s="277"/>
      <c r="C75" s="282" t="s">
        <v>610</v>
      </c>
      <c r="D75" s="282"/>
      <c r="E75" s="282"/>
      <c r="F75" s="283" t="s">
        <v>611</v>
      </c>
      <c r="G75" s="284"/>
      <c r="H75" s="282"/>
      <c r="I75" s="282"/>
      <c r="J75" s="282" t="s">
        <v>612</v>
      </c>
      <c r="K75" s="279"/>
    </row>
    <row r="76" ht="5.25" customHeight="1">
      <c r="B76" s="277"/>
      <c r="C76" s="285"/>
      <c r="D76" s="285"/>
      <c r="E76" s="285"/>
      <c r="F76" s="285"/>
      <c r="G76" s="286"/>
      <c r="H76" s="285"/>
      <c r="I76" s="285"/>
      <c r="J76" s="285"/>
      <c r="K76" s="279"/>
    </row>
    <row r="77" ht="15" customHeight="1">
      <c r="B77" s="277"/>
      <c r="C77" s="266" t="s">
        <v>53</v>
      </c>
      <c r="D77" s="285"/>
      <c r="E77" s="285"/>
      <c r="F77" s="287" t="s">
        <v>613</v>
      </c>
      <c r="G77" s="286"/>
      <c r="H77" s="266" t="s">
        <v>614</v>
      </c>
      <c r="I77" s="266" t="s">
        <v>615</v>
      </c>
      <c r="J77" s="266">
        <v>20</v>
      </c>
      <c r="K77" s="279"/>
    </row>
    <row r="78" ht="15" customHeight="1">
      <c r="B78" s="277"/>
      <c r="C78" s="266" t="s">
        <v>616</v>
      </c>
      <c r="D78" s="266"/>
      <c r="E78" s="266"/>
      <c r="F78" s="287" t="s">
        <v>613</v>
      </c>
      <c r="G78" s="286"/>
      <c r="H78" s="266" t="s">
        <v>617</v>
      </c>
      <c r="I78" s="266" t="s">
        <v>615</v>
      </c>
      <c r="J78" s="266">
        <v>120</v>
      </c>
      <c r="K78" s="279"/>
    </row>
    <row r="79" ht="15" customHeight="1">
      <c r="B79" s="288"/>
      <c r="C79" s="266" t="s">
        <v>618</v>
      </c>
      <c r="D79" s="266"/>
      <c r="E79" s="266"/>
      <c r="F79" s="287" t="s">
        <v>619</v>
      </c>
      <c r="G79" s="286"/>
      <c r="H79" s="266" t="s">
        <v>620</v>
      </c>
      <c r="I79" s="266" t="s">
        <v>615</v>
      </c>
      <c r="J79" s="266">
        <v>50</v>
      </c>
      <c r="K79" s="279"/>
    </row>
    <row r="80" ht="15" customHeight="1">
      <c r="B80" s="288"/>
      <c r="C80" s="266" t="s">
        <v>621</v>
      </c>
      <c r="D80" s="266"/>
      <c r="E80" s="266"/>
      <c r="F80" s="287" t="s">
        <v>613</v>
      </c>
      <c r="G80" s="286"/>
      <c r="H80" s="266" t="s">
        <v>622</v>
      </c>
      <c r="I80" s="266" t="s">
        <v>623</v>
      </c>
      <c r="J80" s="266"/>
      <c r="K80" s="279"/>
    </row>
    <row r="81" ht="15" customHeight="1">
      <c r="B81" s="288"/>
      <c r="C81" s="289" t="s">
        <v>624</v>
      </c>
      <c r="D81" s="289"/>
      <c r="E81" s="289"/>
      <c r="F81" s="290" t="s">
        <v>619</v>
      </c>
      <c r="G81" s="289"/>
      <c r="H81" s="289" t="s">
        <v>625</v>
      </c>
      <c r="I81" s="289" t="s">
        <v>615</v>
      </c>
      <c r="J81" s="289">
        <v>15</v>
      </c>
      <c r="K81" s="279"/>
    </row>
    <row r="82" ht="15" customHeight="1">
      <c r="B82" s="288"/>
      <c r="C82" s="289" t="s">
        <v>626</v>
      </c>
      <c r="D82" s="289"/>
      <c r="E82" s="289"/>
      <c r="F82" s="290" t="s">
        <v>619</v>
      </c>
      <c r="G82" s="289"/>
      <c r="H82" s="289" t="s">
        <v>627</v>
      </c>
      <c r="I82" s="289" t="s">
        <v>615</v>
      </c>
      <c r="J82" s="289">
        <v>15</v>
      </c>
      <c r="K82" s="279"/>
    </row>
    <row r="83" ht="15" customHeight="1">
      <c r="B83" s="288"/>
      <c r="C83" s="289" t="s">
        <v>628</v>
      </c>
      <c r="D83" s="289"/>
      <c r="E83" s="289"/>
      <c r="F83" s="290" t="s">
        <v>619</v>
      </c>
      <c r="G83" s="289"/>
      <c r="H83" s="289" t="s">
        <v>629</v>
      </c>
      <c r="I83" s="289" t="s">
        <v>615</v>
      </c>
      <c r="J83" s="289">
        <v>20</v>
      </c>
      <c r="K83" s="279"/>
    </row>
    <row r="84" ht="15" customHeight="1">
      <c r="B84" s="288"/>
      <c r="C84" s="289" t="s">
        <v>630</v>
      </c>
      <c r="D84" s="289"/>
      <c r="E84" s="289"/>
      <c r="F84" s="290" t="s">
        <v>619</v>
      </c>
      <c r="G84" s="289"/>
      <c r="H84" s="289" t="s">
        <v>631</v>
      </c>
      <c r="I84" s="289" t="s">
        <v>615</v>
      </c>
      <c r="J84" s="289">
        <v>20</v>
      </c>
      <c r="K84" s="279"/>
    </row>
    <row r="85" ht="15" customHeight="1">
      <c r="B85" s="288"/>
      <c r="C85" s="266" t="s">
        <v>632</v>
      </c>
      <c r="D85" s="266"/>
      <c r="E85" s="266"/>
      <c r="F85" s="287" t="s">
        <v>619</v>
      </c>
      <c r="G85" s="286"/>
      <c r="H85" s="266" t="s">
        <v>633</v>
      </c>
      <c r="I85" s="266" t="s">
        <v>615</v>
      </c>
      <c r="J85" s="266">
        <v>50</v>
      </c>
      <c r="K85" s="279"/>
    </row>
    <row r="86" ht="15" customHeight="1">
      <c r="B86" s="288"/>
      <c r="C86" s="266" t="s">
        <v>634</v>
      </c>
      <c r="D86" s="266"/>
      <c r="E86" s="266"/>
      <c r="F86" s="287" t="s">
        <v>619</v>
      </c>
      <c r="G86" s="286"/>
      <c r="H86" s="266" t="s">
        <v>635</v>
      </c>
      <c r="I86" s="266" t="s">
        <v>615</v>
      </c>
      <c r="J86" s="266">
        <v>20</v>
      </c>
      <c r="K86" s="279"/>
    </row>
    <row r="87" ht="15" customHeight="1">
      <c r="B87" s="288"/>
      <c r="C87" s="266" t="s">
        <v>636</v>
      </c>
      <c r="D87" s="266"/>
      <c r="E87" s="266"/>
      <c r="F87" s="287" t="s">
        <v>619</v>
      </c>
      <c r="G87" s="286"/>
      <c r="H87" s="266" t="s">
        <v>637</v>
      </c>
      <c r="I87" s="266" t="s">
        <v>615</v>
      </c>
      <c r="J87" s="266">
        <v>20</v>
      </c>
      <c r="K87" s="279"/>
    </row>
    <row r="88" ht="15" customHeight="1">
      <c r="B88" s="288"/>
      <c r="C88" s="266" t="s">
        <v>638</v>
      </c>
      <c r="D88" s="266"/>
      <c r="E88" s="266"/>
      <c r="F88" s="287" t="s">
        <v>619</v>
      </c>
      <c r="G88" s="286"/>
      <c r="H88" s="266" t="s">
        <v>639</v>
      </c>
      <c r="I88" s="266" t="s">
        <v>615</v>
      </c>
      <c r="J88" s="266">
        <v>50</v>
      </c>
      <c r="K88" s="279"/>
    </row>
    <row r="89" ht="15" customHeight="1">
      <c r="B89" s="288"/>
      <c r="C89" s="266" t="s">
        <v>640</v>
      </c>
      <c r="D89" s="266"/>
      <c r="E89" s="266"/>
      <c r="F89" s="287" t="s">
        <v>619</v>
      </c>
      <c r="G89" s="286"/>
      <c r="H89" s="266" t="s">
        <v>640</v>
      </c>
      <c r="I89" s="266" t="s">
        <v>615</v>
      </c>
      <c r="J89" s="266">
        <v>50</v>
      </c>
      <c r="K89" s="279"/>
    </row>
    <row r="90" ht="15" customHeight="1">
      <c r="B90" s="288"/>
      <c r="C90" s="266" t="s">
        <v>109</v>
      </c>
      <c r="D90" s="266"/>
      <c r="E90" s="266"/>
      <c r="F90" s="287" t="s">
        <v>619</v>
      </c>
      <c r="G90" s="286"/>
      <c r="H90" s="266" t="s">
        <v>641</v>
      </c>
      <c r="I90" s="266" t="s">
        <v>615</v>
      </c>
      <c r="J90" s="266">
        <v>255</v>
      </c>
      <c r="K90" s="279"/>
    </row>
    <row r="91" ht="15" customHeight="1">
      <c r="B91" s="288"/>
      <c r="C91" s="266" t="s">
        <v>642</v>
      </c>
      <c r="D91" s="266"/>
      <c r="E91" s="266"/>
      <c r="F91" s="287" t="s">
        <v>613</v>
      </c>
      <c r="G91" s="286"/>
      <c r="H91" s="266" t="s">
        <v>643</v>
      </c>
      <c r="I91" s="266" t="s">
        <v>644</v>
      </c>
      <c r="J91" s="266"/>
      <c r="K91" s="279"/>
    </row>
    <row r="92" ht="15" customHeight="1">
      <c r="B92" s="288"/>
      <c r="C92" s="266" t="s">
        <v>645</v>
      </c>
      <c r="D92" s="266"/>
      <c r="E92" s="266"/>
      <c r="F92" s="287" t="s">
        <v>613</v>
      </c>
      <c r="G92" s="286"/>
      <c r="H92" s="266" t="s">
        <v>646</v>
      </c>
      <c r="I92" s="266" t="s">
        <v>647</v>
      </c>
      <c r="J92" s="266"/>
      <c r="K92" s="279"/>
    </row>
    <row r="93" ht="15" customHeight="1">
      <c r="B93" s="288"/>
      <c r="C93" s="266" t="s">
        <v>648</v>
      </c>
      <c r="D93" s="266"/>
      <c r="E93" s="266"/>
      <c r="F93" s="287" t="s">
        <v>613</v>
      </c>
      <c r="G93" s="286"/>
      <c r="H93" s="266" t="s">
        <v>648</v>
      </c>
      <c r="I93" s="266" t="s">
        <v>647</v>
      </c>
      <c r="J93" s="266"/>
      <c r="K93" s="279"/>
    </row>
    <row r="94" ht="15" customHeight="1">
      <c r="B94" s="288"/>
      <c r="C94" s="266" t="s">
        <v>38</v>
      </c>
      <c r="D94" s="266"/>
      <c r="E94" s="266"/>
      <c r="F94" s="287" t="s">
        <v>613</v>
      </c>
      <c r="G94" s="286"/>
      <c r="H94" s="266" t="s">
        <v>649</v>
      </c>
      <c r="I94" s="266" t="s">
        <v>647</v>
      </c>
      <c r="J94" s="266"/>
      <c r="K94" s="279"/>
    </row>
    <row r="95" ht="15" customHeight="1">
      <c r="B95" s="288"/>
      <c r="C95" s="266" t="s">
        <v>48</v>
      </c>
      <c r="D95" s="266"/>
      <c r="E95" s="266"/>
      <c r="F95" s="287" t="s">
        <v>613</v>
      </c>
      <c r="G95" s="286"/>
      <c r="H95" s="266" t="s">
        <v>650</v>
      </c>
      <c r="I95" s="266" t="s">
        <v>647</v>
      </c>
      <c r="J95" s="266"/>
      <c r="K95" s="279"/>
    </row>
    <row r="96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ht="18.75" customHeight="1">
      <c r="B98" s="273"/>
      <c r="C98" s="273"/>
      <c r="D98" s="273"/>
      <c r="E98" s="273"/>
      <c r="F98" s="273"/>
      <c r="G98" s="273"/>
      <c r="H98" s="273"/>
      <c r="I98" s="273"/>
      <c r="J98" s="273"/>
      <c r="K98" s="273"/>
    </row>
    <row r="99" ht="7.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6"/>
    </row>
    <row r="100" ht="45" customHeight="1">
      <c r="B100" s="277"/>
      <c r="C100" s="278" t="s">
        <v>651</v>
      </c>
      <c r="D100" s="278"/>
      <c r="E100" s="278"/>
      <c r="F100" s="278"/>
      <c r="G100" s="278"/>
      <c r="H100" s="278"/>
      <c r="I100" s="278"/>
      <c r="J100" s="278"/>
      <c r="K100" s="279"/>
    </row>
    <row r="101" ht="17.25" customHeight="1">
      <c r="B101" s="277"/>
      <c r="C101" s="280" t="s">
        <v>607</v>
      </c>
      <c r="D101" s="280"/>
      <c r="E101" s="280"/>
      <c r="F101" s="280" t="s">
        <v>608</v>
      </c>
      <c r="G101" s="281"/>
      <c r="H101" s="280" t="s">
        <v>104</v>
      </c>
      <c r="I101" s="280" t="s">
        <v>57</v>
      </c>
      <c r="J101" s="280" t="s">
        <v>609</v>
      </c>
      <c r="K101" s="279"/>
    </row>
    <row r="102" ht="17.25" customHeight="1">
      <c r="B102" s="277"/>
      <c r="C102" s="282" t="s">
        <v>610</v>
      </c>
      <c r="D102" s="282"/>
      <c r="E102" s="282"/>
      <c r="F102" s="283" t="s">
        <v>611</v>
      </c>
      <c r="G102" s="284"/>
      <c r="H102" s="282"/>
      <c r="I102" s="282"/>
      <c r="J102" s="282" t="s">
        <v>612</v>
      </c>
      <c r="K102" s="279"/>
    </row>
    <row r="103" ht="5.25" customHeight="1">
      <c r="B103" s="277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ht="15" customHeight="1">
      <c r="B104" s="277"/>
      <c r="C104" s="266" t="s">
        <v>53</v>
      </c>
      <c r="D104" s="285"/>
      <c r="E104" s="285"/>
      <c r="F104" s="287" t="s">
        <v>613</v>
      </c>
      <c r="G104" s="296"/>
      <c r="H104" s="266" t="s">
        <v>652</v>
      </c>
      <c r="I104" s="266" t="s">
        <v>615</v>
      </c>
      <c r="J104" s="266">
        <v>20</v>
      </c>
      <c r="K104" s="279"/>
    </row>
    <row r="105" ht="15" customHeight="1">
      <c r="B105" s="277"/>
      <c r="C105" s="266" t="s">
        <v>616</v>
      </c>
      <c r="D105" s="266"/>
      <c r="E105" s="266"/>
      <c r="F105" s="287" t="s">
        <v>613</v>
      </c>
      <c r="G105" s="266"/>
      <c r="H105" s="266" t="s">
        <v>652</v>
      </c>
      <c r="I105" s="266" t="s">
        <v>615</v>
      </c>
      <c r="J105" s="266">
        <v>120</v>
      </c>
      <c r="K105" s="279"/>
    </row>
    <row r="106" ht="15" customHeight="1">
      <c r="B106" s="288"/>
      <c r="C106" s="266" t="s">
        <v>618</v>
      </c>
      <c r="D106" s="266"/>
      <c r="E106" s="266"/>
      <c r="F106" s="287" t="s">
        <v>619</v>
      </c>
      <c r="G106" s="266"/>
      <c r="H106" s="266" t="s">
        <v>652</v>
      </c>
      <c r="I106" s="266" t="s">
        <v>615</v>
      </c>
      <c r="J106" s="266">
        <v>50</v>
      </c>
      <c r="K106" s="279"/>
    </row>
    <row r="107" ht="15" customHeight="1">
      <c r="B107" s="288"/>
      <c r="C107" s="266" t="s">
        <v>621</v>
      </c>
      <c r="D107" s="266"/>
      <c r="E107" s="266"/>
      <c r="F107" s="287" t="s">
        <v>613</v>
      </c>
      <c r="G107" s="266"/>
      <c r="H107" s="266" t="s">
        <v>652</v>
      </c>
      <c r="I107" s="266" t="s">
        <v>623</v>
      </c>
      <c r="J107" s="266"/>
      <c r="K107" s="279"/>
    </row>
    <row r="108" ht="15" customHeight="1">
      <c r="B108" s="288"/>
      <c r="C108" s="266" t="s">
        <v>632</v>
      </c>
      <c r="D108" s="266"/>
      <c r="E108" s="266"/>
      <c r="F108" s="287" t="s">
        <v>619</v>
      </c>
      <c r="G108" s="266"/>
      <c r="H108" s="266" t="s">
        <v>652</v>
      </c>
      <c r="I108" s="266" t="s">
        <v>615</v>
      </c>
      <c r="J108" s="266">
        <v>50</v>
      </c>
      <c r="K108" s="279"/>
    </row>
    <row r="109" ht="15" customHeight="1">
      <c r="B109" s="288"/>
      <c r="C109" s="266" t="s">
        <v>640</v>
      </c>
      <c r="D109" s="266"/>
      <c r="E109" s="266"/>
      <c r="F109" s="287" t="s">
        <v>619</v>
      </c>
      <c r="G109" s="266"/>
      <c r="H109" s="266" t="s">
        <v>652</v>
      </c>
      <c r="I109" s="266" t="s">
        <v>615</v>
      </c>
      <c r="J109" s="266">
        <v>50</v>
      </c>
      <c r="K109" s="279"/>
    </row>
    <row r="110" ht="15" customHeight="1">
      <c r="B110" s="288"/>
      <c r="C110" s="266" t="s">
        <v>638</v>
      </c>
      <c r="D110" s="266"/>
      <c r="E110" s="266"/>
      <c r="F110" s="287" t="s">
        <v>619</v>
      </c>
      <c r="G110" s="266"/>
      <c r="H110" s="266" t="s">
        <v>652</v>
      </c>
      <c r="I110" s="266" t="s">
        <v>615</v>
      </c>
      <c r="J110" s="266">
        <v>50</v>
      </c>
      <c r="K110" s="279"/>
    </row>
    <row r="111" ht="15" customHeight="1">
      <c r="B111" s="288"/>
      <c r="C111" s="266" t="s">
        <v>53</v>
      </c>
      <c r="D111" s="266"/>
      <c r="E111" s="266"/>
      <c r="F111" s="287" t="s">
        <v>613</v>
      </c>
      <c r="G111" s="266"/>
      <c r="H111" s="266" t="s">
        <v>653</v>
      </c>
      <c r="I111" s="266" t="s">
        <v>615</v>
      </c>
      <c r="J111" s="266">
        <v>20</v>
      </c>
      <c r="K111" s="279"/>
    </row>
    <row r="112" ht="15" customHeight="1">
      <c r="B112" s="288"/>
      <c r="C112" s="266" t="s">
        <v>654</v>
      </c>
      <c r="D112" s="266"/>
      <c r="E112" s="266"/>
      <c r="F112" s="287" t="s">
        <v>613</v>
      </c>
      <c r="G112" s="266"/>
      <c r="H112" s="266" t="s">
        <v>655</v>
      </c>
      <c r="I112" s="266" t="s">
        <v>615</v>
      </c>
      <c r="J112" s="266">
        <v>120</v>
      </c>
      <c r="K112" s="279"/>
    </row>
    <row r="113" ht="15" customHeight="1">
      <c r="B113" s="288"/>
      <c r="C113" s="266" t="s">
        <v>38</v>
      </c>
      <c r="D113" s="266"/>
      <c r="E113" s="266"/>
      <c r="F113" s="287" t="s">
        <v>613</v>
      </c>
      <c r="G113" s="266"/>
      <c r="H113" s="266" t="s">
        <v>656</v>
      </c>
      <c r="I113" s="266" t="s">
        <v>647</v>
      </c>
      <c r="J113" s="266"/>
      <c r="K113" s="279"/>
    </row>
    <row r="114" ht="15" customHeight="1">
      <c r="B114" s="288"/>
      <c r="C114" s="266" t="s">
        <v>48</v>
      </c>
      <c r="D114" s="266"/>
      <c r="E114" s="266"/>
      <c r="F114" s="287" t="s">
        <v>613</v>
      </c>
      <c r="G114" s="266"/>
      <c r="H114" s="266" t="s">
        <v>657</v>
      </c>
      <c r="I114" s="266" t="s">
        <v>647</v>
      </c>
      <c r="J114" s="266"/>
      <c r="K114" s="279"/>
    </row>
    <row r="115" ht="15" customHeight="1">
      <c r="B115" s="288"/>
      <c r="C115" s="266" t="s">
        <v>57</v>
      </c>
      <c r="D115" s="266"/>
      <c r="E115" s="266"/>
      <c r="F115" s="287" t="s">
        <v>613</v>
      </c>
      <c r="G115" s="266"/>
      <c r="H115" s="266" t="s">
        <v>658</v>
      </c>
      <c r="I115" s="266" t="s">
        <v>659</v>
      </c>
      <c r="J115" s="266"/>
      <c r="K115" s="279"/>
    </row>
    <row r="116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ht="18.75" customHeight="1">
      <c r="B117" s="298"/>
      <c r="C117" s="262"/>
      <c r="D117" s="262"/>
      <c r="E117" s="262"/>
      <c r="F117" s="299"/>
      <c r="G117" s="262"/>
      <c r="H117" s="262"/>
      <c r="I117" s="262"/>
      <c r="J117" s="262"/>
      <c r="K117" s="298"/>
    </row>
    <row r="118" ht="18.75" customHeight="1"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</row>
    <row r="119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ht="45" customHeight="1">
      <c r="B120" s="303"/>
      <c r="C120" s="256" t="s">
        <v>660</v>
      </c>
      <c r="D120" s="256"/>
      <c r="E120" s="256"/>
      <c r="F120" s="256"/>
      <c r="G120" s="256"/>
      <c r="H120" s="256"/>
      <c r="I120" s="256"/>
      <c r="J120" s="256"/>
      <c r="K120" s="304"/>
    </row>
    <row r="121" ht="17.25" customHeight="1">
      <c r="B121" s="305"/>
      <c r="C121" s="280" t="s">
        <v>607</v>
      </c>
      <c r="D121" s="280"/>
      <c r="E121" s="280"/>
      <c r="F121" s="280" t="s">
        <v>608</v>
      </c>
      <c r="G121" s="281"/>
      <c r="H121" s="280" t="s">
        <v>104</v>
      </c>
      <c r="I121" s="280" t="s">
        <v>57</v>
      </c>
      <c r="J121" s="280" t="s">
        <v>609</v>
      </c>
      <c r="K121" s="306"/>
    </row>
    <row r="122" ht="17.25" customHeight="1">
      <c r="B122" s="305"/>
      <c r="C122" s="282" t="s">
        <v>610</v>
      </c>
      <c r="D122" s="282"/>
      <c r="E122" s="282"/>
      <c r="F122" s="283" t="s">
        <v>611</v>
      </c>
      <c r="G122" s="284"/>
      <c r="H122" s="282"/>
      <c r="I122" s="282"/>
      <c r="J122" s="282" t="s">
        <v>612</v>
      </c>
      <c r="K122" s="306"/>
    </row>
    <row r="123" ht="5.25" customHeight="1">
      <c r="B123" s="307"/>
      <c r="C123" s="285"/>
      <c r="D123" s="285"/>
      <c r="E123" s="285"/>
      <c r="F123" s="285"/>
      <c r="G123" s="266"/>
      <c r="H123" s="285"/>
      <c r="I123" s="285"/>
      <c r="J123" s="285"/>
      <c r="K123" s="308"/>
    </row>
    <row r="124" ht="15" customHeight="1">
      <c r="B124" s="307"/>
      <c r="C124" s="266" t="s">
        <v>616</v>
      </c>
      <c r="D124" s="285"/>
      <c r="E124" s="285"/>
      <c r="F124" s="287" t="s">
        <v>613</v>
      </c>
      <c r="G124" s="266"/>
      <c r="H124" s="266" t="s">
        <v>652</v>
      </c>
      <c r="I124" s="266" t="s">
        <v>615</v>
      </c>
      <c r="J124" s="266">
        <v>120</v>
      </c>
      <c r="K124" s="309"/>
    </row>
    <row r="125" ht="15" customHeight="1">
      <c r="B125" s="307"/>
      <c r="C125" s="266" t="s">
        <v>661</v>
      </c>
      <c r="D125" s="266"/>
      <c r="E125" s="266"/>
      <c r="F125" s="287" t="s">
        <v>613</v>
      </c>
      <c r="G125" s="266"/>
      <c r="H125" s="266" t="s">
        <v>662</v>
      </c>
      <c r="I125" s="266" t="s">
        <v>615</v>
      </c>
      <c r="J125" s="266" t="s">
        <v>663</v>
      </c>
      <c r="K125" s="309"/>
    </row>
    <row r="126" ht="15" customHeight="1">
      <c r="B126" s="307"/>
      <c r="C126" s="266" t="s">
        <v>561</v>
      </c>
      <c r="D126" s="266"/>
      <c r="E126" s="266"/>
      <c r="F126" s="287" t="s">
        <v>613</v>
      </c>
      <c r="G126" s="266"/>
      <c r="H126" s="266" t="s">
        <v>664</v>
      </c>
      <c r="I126" s="266" t="s">
        <v>615</v>
      </c>
      <c r="J126" s="266" t="s">
        <v>663</v>
      </c>
      <c r="K126" s="309"/>
    </row>
    <row r="127" ht="15" customHeight="1">
      <c r="B127" s="307"/>
      <c r="C127" s="266" t="s">
        <v>624</v>
      </c>
      <c r="D127" s="266"/>
      <c r="E127" s="266"/>
      <c r="F127" s="287" t="s">
        <v>619</v>
      </c>
      <c r="G127" s="266"/>
      <c r="H127" s="266" t="s">
        <v>625</v>
      </c>
      <c r="I127" s="266" t="s">
        <v>615</v>
      </c>
      <c r="J127" s="266">
        <v>15</v>
      </c>
      <c r="K127" s="309"/>
    </row>
    <row r="128" ht="15" customHeight="1">
      <c r="B128" s="307"/>
      <c r="C128" s="289" t="s">
        <v>626</v>
      </c>
      <c r="D128" s="289"/>
      <c r="E128" s="289"/>
      <c r="F128" s="290" t="s">
        <v>619</v>
      </c>
      <c r="G128" s="289"/>
      <c r="H128" s="289" t="s">
        <v>627</v>
      </c>
      <c r="I128" s="289" t="s">
        <v>615</v>
      </c>
      <c r="J128" s="289">
        <v>15</v>
      </c>
      <c r="K128" s="309"/>
    </row>
    <row r="129" ht="15" customHeight="1">
      <c r="B129" s="307"/>
      <c r="C129" s="289" t="s">
        <v>628</v>
      </c>
      <c r="D129" s="289"/>
      <c r="E129" s="289"/>
      <c r="F129" s="290" t="s">
        <v>619</v>
      </c>
      <c r="G129" s="289"/>
      <c r="H129" s="289" t="s">
        <v>629</v>
      </c>
      <c r="I129" s="289" t="s">
        <v>615</v>
      </c>
      <c r="J129" s="289">
        <v>20</v>
      </c>
      <c r="K129" s="309"/>
    </row>
    <row r="130" ht="15" customHeight="1">
      <c r="B130" s="307"/>
      <c r="C130" s="289" t="s">
        <v>630</v>
      </c>
      <c r="D130" s="289"/>
      <c r="E130" s="289"/>
      <c r="F130" s="290" t="s">
        <v>619</v>
      </c>
      <c r="G130" s="289"/>
      <c r="H130" s="289" t="s">
        <v>631</v>
      </c>
      <c r="I130" s="289" t="s">
        <v>615</v>
      </c>
      <c r="J130" s="289">
        <v>20</v>
      </c>
      <c r="K130" s="309"/>
    </row>
    <row r="131" ht="15" customHeight="1">
      <c r="B131" s="307"/>
      <c r="C131" s="266" t="s">
        <v>618</v>
      </c>
      <c r="D131" s="266"/>
      <c r="E131" s="266"/>
      <c r="F131" s="287" t="s">
        <v>619</v>
      </c>
      <c r="G131" s="266"/>
      <c r="H131" s="266" t="s">
        <v>652</v>
      </c>
      <c r="I131" s="266" t="s">
        <v>615</v>
      </c>
      <c r="J131" s="266">
        <v>50</v>
      </c>
      <c r="K131" s="309"/>
    </row>
    <row r="132" ht="15" customHeight="1">
      <c r="B132" s="307"/>
      <c r="C132" s="266" t="s">
        <v>632</v>
      </c>
      <c r="D132" s="266"/>
      <c r="E132" s="266"/>
      <c r="F132" s="287" t="s">
        <v>619</v>
      </c>
      <c r="G132" s="266"/>
      <c r="H132" s="266" t="s">
        <v>652</v>
      </c>
      <c r="I132" s="266" t="s">
        <v>615</v>
      </c>
      <c r="J132" s="266">
        <v>50</v>
      </c>
      <c r="K132" s="309"/>
    </row>
    <row r="133" ht="15" customHeight="1">
      <c r="B133" s="307"/>
      <c r="C133" s="266" t="s">
        <v>638</v>
      </c>
      <c r="D133" s="266"/>
      <c r="E133" s="266"/>
      <c r="F133" s="287" t="s">
        <v>619</v>
      </c>
      <c r="G133" s="266"/>
      <c r="H133" s="266" t="s">
        <v>652</v>
      </c>
      <c r="I133" s="266" t="s">
        <v>615</v>
      </c>
      <c r="J133" s="266">
        <v>50</v>
      </c>
      <c r="K133" s="309"/>
    </row>
    <row r="134" ht="15" customHeight="1">
      <c r="B134" s="307"/>
      <c r="C134" s="266" t="s">
        <v>640</v>
      </c>
      <c r="D134" s="266"/>
      <c r="E134" s="266"/>
      <c r="F134" s="287" t="s">
        <v>619</v>
      </c>
      <c r="G134" s="266"/>
      <c r="H134" s="266" t="s">
        <v>652</v>
      </c>
      <c r="I134" s="266" t="s">
        <v>615</v>
      </c>
      <c r="J134" s="266">
        <v>50</v>
      </c>
      <c r="K134" s="309"/>
    </row>
    <row r="135" ht="15" customHeight="1">
      <c r="B135" s="307"/>
      <c r="C135" s="266" t="s">
        <v>109</v>
      </c>
      <c r="D135" s="266"/>
      <c r="E135" s="266"/>
      <c r="F135" s="287" t="s">
        <v>619</v>
      </c>
      <c r="G135" s="266"/>
      <c r="H135" s="266" t="s">
        <v>665</v>
      </c>
      <c r="I135" s="266" t="s">
        <v>615</v>
      </c>
      <c r="J135" s="266">
        <v>255</v>
      </c>
      <c r="K135" s="309"/>
    </row>
    <row r="136" ht="15" customHeight="1">
      <c r="B136" s="307"/>
      <c r="C136" s="266" t="s">
        <v>642</v>
      </c>
      <c r="D136" s="266"/>
      <c r="E136" s="266"/>
      <c r="F136" s="287" t="s">
        <v>613</v>
      </c>
      <c r="G136" s="266"/>
      <c r="H136" s="266" t="s">
        <v>666</v>
      </c>
      <c r="I136" s="266" t="s">
        <v>644</v>
      </c>
      <c r="J136" s="266"/>
      <c r="K136" s="309"/>
    </row>
    <row r="137" ht="15" customHeight="1">
      <c r="B137" s="307"/>
      <c r="C137" s="266" t="s">
        <v>645</v>
      </c>
      <c r="D137" s="266"/>
      <c r="E137" s="266"/>
      <c r="F137" s="287" t="s">
        <v>613</v>
      </c>
      <c r="G137" s="266"/>
      <c r="H137" s="266" t="s">
        <v>667</v>
      </c>
      <c r="I137" s="266" t="s">
        <v>647</v>
      </c>
      <c r="J137" s="266"/>
      <c r="K137" s="309"/>
    </row>
    <row r="138" ht="15" customHeight="1">
      <c r="B138" s="307"/>
      <c r="C138" s="266" t="s">
        <v>648</v>
      </c>
      <c r="D138" s="266"/>
      <c r="E138" s="266"/>
      <c r="F138" s="287" t="s">
        <v>613</v>
      </c>
      <c r="G138" s="266"/>
      <c r="H138" s="266" t="s">
        <v>648</v>
      </c>
      <c r="I138" s="266" t="s">
        <v>647</v>
      </c>
      <c r="J138" s="266"/>
      <c r="K138" s="309"/>
    </row>
    <row r="139" ht="15" customHeight="1">
      <c r="B139" s="307"/>
      <c r="C139" s="266" t="s">
        <v>38</v>
      </c>
      <c r="D139" s="266"/>
      <c r="E139" s="266"/>
      <c r="F139" s="287" t="s">
        <v>613</v>
      </c>
      <c r="G139" s="266"/>
      <c r="H139" s="266" t="s">
        <v>668</v>
      </c>
      <c r="I139" s="266" t="s">
        <v>647</v>
      </c>
      <c r="J139" s="266"/>
      <c r="K139" s="309"/>
    </row>
    <row r="140" ht="15" customHeight="1">
      <c r="B140" s="307"/>
      <c r="C140" s="266" t="s">
        <v>669</v>
      </c>
      <c r="D140" s="266"/>
      <c r="E140" s="266"/>
      <c r="F140" s="287" t="s">
        <v>613</v>
      </c>
      <c r="G140" s="266"/>
      <c r="H140" s="266" t="s">
        <v>670</v>
      </c>
      <c r="I140" s="266" t="s">
        <v>647</v>
      </c>
      <c r="J140" s="266"/>
      <c r="K140" s="309"/>
    </row>
    <row r="14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ht="18.75" customHeight="1">
      <c r="B142" s="262"/>
      <c r="C142" s="262"/>
      <c r="D142" s="262"/>
      <c r="E142" s="262"/>
      <c r="F142" s="299"/>
      <c r="G142" s="262"/>
      <c r="H142" s="262"/>
      <c r="I142" s="262"/>
      <c r="J142" s="262"/>
      <c r="K142" s="262"/>
    </row>
    <row r="143" ht="18.75" customHeight="1">
      <c r="B143" s="273"/>
      <c r="C143" s="273"/>
      <c r="D143" s="273"/>
      <c r="E143" s="273"/>
      <c r="F143" s="273"/>
      <c r="G143" s="273"/>
      <c r="H143" s="273"/>
      <c r="I143" s="273"/>
      <c r="J143" s="273"/>
      <c r="K143" s="273"/>
    </row>
    <row r="144" ht="7.5" customHeight="1">
      <c r="B144" s="274"/>
      <c r="C144" s="275"/>
      <c r="D144" s="275"/>
      <c r="E144" s="275"/>
      <c r="F144" s="275"/>
      <c r="G144" s="275"/>
      <c r="H144" s="275"/>
      <c r="I144" s="275"/>
      <c r="J144" s="275"/>
      <c r="K144" s="276"/>
    </row>
    <row r="145" ht="45" customHeight="1">
      <c r="B145" s="277"/>
      <c r="C145" s="278" t="s">
        <v>671</v>
      </c>
      <c r="D145" s="278"/>
      <c r="E145" s="278"/>
      <c r="F145" s="278"/>
      <c r="G145" s="278"/>
      <c r="H145" s="278"/>
      <c r="I145" s="278"/>
      <c r="J145" s="278"/>
      <c r="K145" s="279"/>
    </row>
    <row r="146" ht="17.25" customHeight="1">
      <c r="B146" s="277"/>
      <c r="C146" s="280" t="s">
        <v>607</v>
      </c>
      <c r="D146" s="280"/>
      <c r="E146" s="280"/>
      <c r="F146" s="280" t="s">
        <v>608</v>
      </c>
      <c r="G146" s="281"/>
      <c r="H146" s="280" t="s">
        <v>104</v>
      </c>
      <c r="I146" s="280" t="s">
        <v>57</v>
      </c>
      <c r="J146" s="280" t="s">
        <v>609</v>
      </c>
      <c r="K146" s="279"/>
    </row>
    <row r="147" ht="17.25" customHeight="1">
      <c r="B147" s="277"/>
      <c r="C147" s="282" t="s">
        <v>610</v>
      </c>
      <c r="D147" s="282"/>
      <c r="E147" s="282"/>
      <c r="F147" s="283" t="s">
        <v>611</v>
      </c>
      <c r="G147" s="284"/>
      <c r="H147" s="282"/>
      <c r="I147" s="282"/>
      <c r="J147" s="282" t="s">
        <v>612</v>
      </c>
      <c r="K147" s="279"/>
    </row>
    <row r="148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ht="15" customHeight="1">
      <c r="B149" s="288"/>
      <c r="C149" s="313" t="s">
        <v>616</v>
      </c>
      <c r="D149" s="266"/>
      <c r="E149" s="266"/>
      <c r="F149" s="314" t="s">
        <v>613</v>
      </c>
      <c r="G149" s="266"/>
      <c r="H149" s="313" t="s">
        <v>652</v>
      </c>
      <c r="I149" s="313" t="s">
        <v>615</v>
      </c>
      <c r="J149" s="313">
        <v>120</v>
      </c>
      <c r="K149" s="309"/>
    </row>
    <row r="150" ht="15" customHeight="1">
      <c r="B150" s="288"/>
      <c r="C150" s="313" t="s">
        <v>661</v>
      </c>
      <c r="D150" s="266"/>
      <c r="E150" s="266"/>
      <c r="F150" s="314" t="s">
        <v>613</v>
      </c>
      <c r="G150" s="266"/>
      <c r="H150" s="313" t="s">
        <v>672</v>
      </c>
      <c r="I150" s="313" t="s">
        <v>615</v>
      </c>
      <c r="J150" s="313" t="s">
        <v>663</v>
      </c>
      <c r="K150" s="309"/>
    </row>
    <row r="151" ht="15" customHeight="1">
      <c r="B151" s="288"/>
      <c r="C151" s="313" t="s">
        <v>561</v>
      </c>
      <c r="D151" s="266"/>
      <c r="E151" s="266"/>
      <c r="F151" s="314" t="s">
        <v>613</v>
      </c>
      <c r="G151" s="266"/>
      <c r="H151" s="313" t="s">
        <v>673</v>
      </c>
      <c r="I151" s="313" t="s">
        <v>615</v>
      </c>
      <c r="J151" s="313" t="s">
        <v>663</v>
      </c>
      <c r="K151" s="309"/>
    </row>
    <row r="152" ht="15" customHeight="1">
      <c r="B152" s="288"/>
      <c r="C152" s="313" t="s">
        <v>618</v>
      </c>
      <c r="D152" s="266"/>
      <c r="E152" s="266"/>
      <c r="F152" s="314" t="s">
        <v>619</v>
      </c>
      <c r="G152" s="266"/>
      <c r="H152" s="313" t="s">
        <v>652</v>
      </c>
      <c r="I152" s="313" t="s">
        <v>615</v>
      </c>
      <c r="J152" s="313">
        <v>50</v>
      </c>
      <c r="K152" s="309"/>
    </row>
    <row r="153" ht="15" customHeight="1">
      <c r="B153" s="288"/>
      <c r="C153" s="313" t="s">
        <v>621</v>
      </c>
      <c r="D153" s="266"/>
      <c r="E153" s="266"/>
      <c r="F153" s="314" t="s">
        <v>613</v>
      </c>
      <c r="G153" s="266"/>
      <c r="H153" s="313" t="s">
        <v>652</v>
      </c>
      <c r="I153" s="313" t="s">
        <v>623</v>
      </c>
      <c r="J153" s="313"/>
      <c r="K153" s="309"/>
    </row>
    <row r="154" ht="15" customHeight="1">
      <c r="B154" s="288"/>
      <c r="C154" s="313" t="s">
        <v>632</v>
      </c>
      <c r="D154" s="266"/>
      <c r="E154" s="266"/>
      <c r="F154" s="314" t="s">
        <v>619</v>
      </c>
      <c r="G154" s="266"/>
      <c r="H154" s="313" t="s">
        <v>652</v>
      </c>
      <c r="I154" s="313" t="s">
        <v>615</v>
      </c>
      <c r="J154" s="313">
        <v>50</v>
      </c>
      <c r="K154" s="309"/>
    </row>
    <row r="155" ht="15" customHeight="1">
      <c r="B155" s="288"/>
      <c r="C155" s="313" t="s">
        <v>640</v>
      </c>
      <c r="D155" s="266"/>
      <c r="E155" s="266"/>
      <c r="F155" s="314" t="s">
        <v>619</v>
      </c>
      <c r="G155" s="266"/>
      <c r="H155" s="313" t="s">
        <v>652</v>
      </c>
      <c r="I155" s="313" t="s">
        <v>615</v>
      </c>
      <c r="J155" s="313">
        <v>50</v>
      </c>
      <c r="K155" s="309"/>
    </row>
    <row r="156" ht="15" customHeight="1">
      <c r="B156" s="288"/>
      <c r="C156" s="313" t="s">
        <v>638</v>
      </c>
      <c r="D156" s="266"/>
      <c r="E156" s="266"/>
      <c r="F156" s="314" t="s">
        <v>619</v>
      </c>
      <c r="G156" s="266"/>
      <c r="H156" s="313" t="s">
        <v>652</v>
      </c>
      <c r="I156" s="313" t="s">
        <v>615</v>
      </c>
      <c r="J156" s="313">
        <v>50</v>
      </c>
      <c r="K156" s="309"/>
    </row>
    <row r="157" ht="15" customHeight="1">
      <c r="B157" s="288"/>
      <c r="C157" s="313" t="s">
        <v>95</v>
      </c>
      <c r="D157" s="266"/>
      <c r="E157" s="266"/>
      <c r="F157" s="314" t="s">
        <v>613</v>
      </c>
      <c r="G157" s="266"/>
      <c r="H157" s="313" t="s">
        <v>674</v>
      </c>
      <c r="I157" s="313" t="s">
        <v>615</v>
      </c>
      <c r="J157" s="313" t="s">
        <v>675</v>
      </c>
      <c r="K157" s="309"/>
    </row>
    <row r="158" ht="15" customHeight="1">
      <c r="B158" s="288"/>
      <c r="C158" s="313" t="s">
        <v>676</v>
      </c>
      <c r="D158" s="266"/>
      <c r="E158" s="266"/>
      <c r="F158" s="314" t="s">
        <v>613</v>
      </c>
      <c r="G158" s="266"/>
      <c r="H158" s="313" t="s">
        <v>677</v>
      </c>
      <c r="I158" s="313" t="s">
        <v>647</v>
      </c>
      <c r="J158" s="313"/>
      <c r="K158" s="309"/>
    </row>
    <row r="159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ht="18.75" customHeight="1">
      <c r="B160" s="262"/>
      <c r="C160" s="266"/>
      <c r="D160" s="266"/>
      <c r="E160" s="266"/>
      <c r="F160" s="287"/>
      <c r="G160" s="266"/>
      <c r="H160" s="266"/>
      <c r="I160" s="266"/>
      <c r="J160" s="266"/>
      <c r="K160" s="262"/>
    </row>
    <row r="161" ht="18.75" customHeight="1">
      <c r="B161" s="262"/>
      <c r="C161" s="266"/>
      <c r="D161" s="266"/>
      <c r="E161" s="266"/>
      <c r="F161" s="287"/>
      <c r="G161" s="266"/>
      <c r="H161" s="266"/>
      <c r="I161" s="266"/>
      <c r="J161" s="266"/>
      <c r="K161" s="262"/>
    </row>
    <row r="162" ht="18.75" customHeight="1">
      <c r="B162" s="262"/>
      <c r="C162" s="266"/>
      <c r="D162" s="266"/>
      <c r="E162" s="266"/>
      <c r="F162" s="287"/>
      <c r="G162" s="266"/>
      <c r="H162" s="266"/>
      <c r="I162" s="266"/>
      <c r="J162" s="266"/>
      <c r="K162" s="262"/>
    </row>
    <row r="163" ht="18.75" customHeight="1">
      <c r="B163" s="262"/>
      <c r="C163" s="266"/>
      <c r="D163" s="266"/>
      <c r="E163" s="266"/>
      <c r="F163" s="287"/>
      <c r="G163" s="266"/>
      <c r="H163" s="266"/>
      <c r="I163" s="266"/>
      <c r="J163" s="266"/>
      <c r="K163" s="262"/>
    </row>
    <row r="164" ht="18.75" customHeight="1">
      <c r="B164" s="262"/>
      <c r="C164" s="266"/>
      <c r="D164" s="266"/>
      <c r="E164" s="266"/>
      <c r="F164" s="287"/>
      <c r="G164" s="266"/>
      <c r="H164" s="266"/>
      <c r="I164" s="266"/>
      <c r="J164" s="266"/>
      <c r="K164" s="262"/>
    </row>
    <row r="165" ht="18.75" customHeight="1">
      <c r="B165" s="262"/>
      <c r="C165" s="266"/>
      <c r="D165" s="266"/>
      <c r="E165" s="266"/>
      <c r="F165" s="287"/>
      <c r="G165" s="266"/>
      <c r="H165" s="266"/>
      <c r="I165" s="266"/>
      <c r="J165" s="266"/>
      <c r="K165" s="262"/>
    </row>
    <row r="166" ht="18.75" customHeight="1">
      <c r="B166" s="262"/>
      <c r="C166" s="266"/>
      <c r="D166" s="266"/>
      <c r="E166" s="266"/>
      <c r="F166" s="287"/>
      <c r="G166" s="266"/>
      <c r="H166" s="266"/>
      <c r="I166" s="266"/>
      <c r="J166" s="266"/>
      <c r="K166" s="262"/>
    </row>
    <row r="167" ht="18.75" customHeight="1">
      <c r="B167" s="273"/>
      <c r="C167" s="273"/>
      <c r="D167" s="273"/>
      <c r="E167" s="273"/>
      <c r="F167" s="273"/>
      <c r="G167" s="273"/>
      <c r="H167" s="273"/>
      <c r="I167" s="273"/>
      <c r="J167" s="273"/>
      <c r="K167" s="273"/>
    </row>
    <row r="168" ht="7.5" customHeight="1">
      <c r="B168" s="252"/>
      <c r="C168" s="253"/>
      <c r="D168" s="253"/>
      <c r="E168" s="253"/>
      <c r="F168" s="253"/>
      <c r="G168" s="253"/>
      <c r="H168" s="253"/>
      <c r="I168" s="253"/>
      <c r="J168" s="253"/>
      <c r="K168" s="254"/>
    </row>
    <row r="169" ht="45" customHeight="1">
      <c r="B169" s="255"/>
      <c r="C169" s="256" t="s">
        <v>678</v>
      </c>
      <c r="D169" s="256"/>
      <c r="E169" s="256"/>
      <c r="F169" s="256"/>
      <c r="G169" s="256"/>
      <c r="H169" s="256"/>
      <c r="I169" s="256"/>
      <c r="J169" s="256"/>
      <c r="K169" s="257"/>
    </row>
    <row r="170" ht="17.25" customHeight="1">
      <c r="B170" s="255"/>
      <c r="C170" s="280" t="s">
        <v>607</v>
      </c>
      <c r="D170" s="280"/>
      <c r="E170" s="280"/>
      <c r="F170" s="280" t="s">
        <v>608</v>
      </c>
      <c r="G170" s="317"/>
      <c r="H170" s="318" t="s">
        <v>104</v>
      </c>
      <c r="I170" s="318" t="s">
        <v>57</v>
      </c>
      <c r="J170" s="280" t="s">
        <v>609</v>
      </c>
      <c r="K170" s="257"/>
    </row>
    <row r="171" ht="17.25" customHeight="1">
      <c r="B171" s="258"/>
      <c r="C171" s="282" t="s">
        <v>610</v>
      </c>
      <c r="D171" s="282"/>
      <c r="E171" s="282"/>
      <c r="F171" s="283" t="s">
        <v>611</v>
      </c>
      <c r="G171" s="319"/>
      <c r="H171" s="320"/>
      <c r="I171" s="320"/>
      <c r="J171" s="282" t="s">
        <v>612</v>
      </c>
      <c r="K171" s="260"/>
    </row>
    <row r="172" ht="5.25" customHeight="1">
      <c r="B172" s="288"/>
      <c r="C172" s="285"/>
      <c r="D172" s="285"/>
      <c r="E172" s="285"/>
      <c r="F172" s="285"/>
      <c r="G172" s="286"/>
      <c r="H172" s="285"/>
      <c r="I172" s="285"/>
      <c r="J172" s="285"/>
      <c r="K172" s="309"/>
    </row>
    <row r="173" ht="15" customHeight="1">
      <c r="B173" s="288"/>
      <c r="C173" s="266" t="s">
        <v>616</v>
      </c>
      <c r="D173" s="266"/>
      <c r="E173" s="266"/>
      <c r="F173" s="287" t="s">
        <v>613</v>
      </c>
      <c r="G173" s="266"/>
      <c r="H173" s="266" t="s">
        <v>652</v>
      </c>
      <c r="I173" s="266" t="s">
        <v>615</v>
      </c>
      <c r="J173" s="266">
        <v>120</v>
      </c>
      <c r="K173" s="309"/>
    </row>
    <row r="174" ht="15" customHeight="1">
      <c r="B174" s="288"/>
      <c r="C174" s="266" t="s">
        <v>661</v>
      </c>
      <c r="D174" s="266"/>
      <c r="E174" s="266"/>
      <c r="F174" s="287" t="s">
        <v>613</v>
      </c>
      <c r="G174" s="266"/>
      <c r="H174" s="266" t="s">
        <v>662</v>
      </c>
      <c r="I174" s="266" t="s">
        <v>615</v>
      </c>
      <c r="J174" s="266" t="s">
        <v>663</v>
      </c>
      <c r="K174" s="309"/>
    </row>
    <row r="175" ht="15" customHeight="1">
      <c r="B175" s="288"/>
      <c r="C175" s="266" t="s">
        <v>561</v>
      </c>
      <c r="D175" s="266"/>
      <c r="E175" s="266"/>
      <c r="F175" s="287" t="s">
        <v>613</v>
      </c>
      <c r="G175" s="266"/>
      <c r="H175" s="266" t="s">
        <v>679</v>
      </c>
      <c r="I175" s="266" t="s">
        <v>615</v>
      </c>
      <c r="J175" s="266" t="s">
        <v>663</v>
      </c>
      <c r="K175" s="309"/>
    </row>
    <row r="176" ht="15" customHeight="1">
      <c r="B176" s="288"/>
      <c r="C176" s="266" t="s">
        <v>618</v>
      </c>
      <c r="D176" s="266"/>
      <c r="E176" s="266"/>
      <c r="F176" s="287" t="s">
        <v>619</v>
      </c>
      <c r="G176" s="266"/>
      <c r="H176" s="266" t="s">
        <v>679</v>
      </c>
      <c r="I176" s="266" t="s">
        <v>615</v>
      </c>
      <c r="J176" s="266">
        <v>50</v>
      </c>
      <c r="K176" s="309"/>
    </row>
    <row r="177" ht="15" customHeight="1">
      <c r="B177" s="288"/>
      <c r="C177" s="266" t="s">
        <v>621</v>
      </c>
      <c r="D177" s="266"/>
      <c r="E177" s="266"/>
      <c r="F177" s="287" t="s">
        <v>613</v>
      </c>
      <c r="G177" s="266"/>
      <c r="H177" s="266" t="s">
        <v>679</v>
      </c>
      <c r="I177" s="266" t="s">
        <v>623</v>
      </c>
      <c r="J177" s="266"/>
      <c r="K177" s="309"/>
    </row>
    <row r="178" ht="15" customHeight="1">
      <c r="B178" s="288"/>
      <c r="C178" s="266" t="s">
        <v>632</v>
      </c>
      <c r="D178" s="266"/>
      <c r="E178" s="266"/>
      <c r="F178" s="287" t="s">
        <v>619</v>
      </c>
      <c r="G178" s="266"/>
      <c r="H178" s="266" t="s">
        <v>679</v>
      </c>
      <c r="I178" s="266" t="s">
        <v>615</v>
      </c>
      <c r="J178" s="266">
        <v>50</v>
      </c>
      <c r="K178" s="309"/>
    </row>
    <row r="179" ht="15" customHeight="1">
      <c r="B179" s="288"/>
      <c r="C179" s="266" t="s">
        <v>640</v>
      </c>
      <c r="D179" s="266"/>
      <c r="E179" s="266"/>
      <c r="F179" s="287" t="s">
        <v>619</v>
      </c>
      <c r="G179" s="266"/>
      <c r="H179" s="266" t="s">
        <v>679</v>
      </c>
      <c r="I179" s="266" t="s">
        <v>615</v>
      </c>
      <c r="J179" s="266">
        <v>50</v>
      </c>
      <c r="K179" s="309"/>
    </row>
    <row r="180" ht="15" customHeight="1">
      <c r="B180" s="288"/>
      <c r="C180" s="266" t="s">
        <v>638</v>
      </c>
      <c r="D180" s="266"/>
      <c r="E180" s="266"/>
      <c r="F180" s="287" t="s">
        <v>619</v>
      </c>
      <c r="G180" s="266"/>
      <c r="H180" s="266" t="s">
        <v>679</v>
      </c>
      <c r="I180" s="266" t="s">
        <v>615</v>
      </c>
      <c r="J180" s="266">
        <v>50</v>
      </c>
      <c r="K180" s="309"/>
    </row>
    <row r="181" ht="15" customHeight="1">
      <c r="B181" s="288"/>
      <c r="C181" s="266" t="s">
        <v>103</v>
      </c>
      <c r="D181" s="266"/>
      <c r="E181" s="266"/>
      <c r="F181" s="287" t="s">
        <v>613</v>
      </c>
      <c r="G181" s="266"/>
      <c r="H181" s="266" t="s">
        <v>680</v>
      </c>
      <c r="I181" s="266" t="s">
        <v>681</v>
      </c>
      <c r="J181" s="266"/>
      <c r="K181" s="309"/>
    </row>
    <row r="182" ht="15" customHeight="1">
      <c r="B182" s="288"/>
      <c r="C182" s="266" t="s">
        <v>57</v>
      </c>
      <c r="D182" s="266"/>
      <c r="E182" s="266"/>
      <c r="F182" s="287" t="s">
        <v>613</v>
      </c>
      <c r="G182" s="266"/>
      <c r="H182" s="266" t="s">
        <v>682</v>
      </c>
      <c r="I182" s="266" t="s">
        <v>683</v>
      </c>
      <c r="J182" s="266">
        <v>1</v>
      </c>
      <c r="K182" s="309"/>
    </row>
    <row r="183" ht="15" customHeight="1">
      <c r="B183" s="288"/>
      <c r="C183" s="266" t="s">
        <v>53</v>
      </c>
      <c r="D183" s="266"/>
      <c r="E183" s="266"/>
      <c r="F183" s="287" t="s">
        <v>613</v>
      </c>
      <c r="G183" s="266"/>
      <c r="H183" s="266" t="s">
        <v>684</v>
      </c>
      <c r="I183" s="266" t="s">
        <v>615</v>
      </c>
      <c r="J183" s="266">
        <v>20</v>
      </c>
      <c r="K183" s="309"/>
    </row>
    <row r="184" ht="15" customHeight="1">
      <c r="B184" s="288"/>
      <c r="C184" s="266" t="s">
        <v>104</v>
      </c>
      <c r="D184" s="266"/>
      <c r="E184" s="266"/>
      <c r="F184" s="287" t="s">
        <v>613</v>
      </c>
      <c r="G184" s="266"/>
      <c r="H184" s="266" t="s">
        <v>685</v>
      </c>
      <c r="I184" s="266" t="s">
        <v>615</v>
      </c>
      <c r="J184" s="266">
        <v>255</v>
      </c>
      <c r="K184" s="309"/>
    </row>
    <row r="185" ht="15" customHeight="1">
      <c r="B185" s="288"/>
      <c r="C185" s="266" t="s">
        <v>105</v>
      </c>
      <c r="D185" s="266"/>
      <c r="E185" s="266"/>
      <c r="F185" s="287" t="s">
        <v>613</v>
      </c>
      <c r="G185" s="266"/>
      <c r="H185" s="266" t="s">
        <v>577</v>
      </c>
      <c r="I185" s="266" t="s">
        <v>615</v>
      </c>
      <c r="J185" s="266">
        <v>10</v>
      </c>
      <c r="K185" s="309"/>
    </row>
    <row r="186" ht="15" customHeight="1">
      <c r="B186" s="288"/>
      <c r="C186" s="266" t="s">
        <v>106</v>
      </c>
      <c r="D186" s="266"/>
      <c r="E186" s="266"/>
      <c r="F186" s="287" t="s">
        <v>613</v>
      </c>
      <c r="G186" s="266"/>
      <c r="H186" s="266" t="s">
        <v>686</v>
      </c>
      <c r="I186" s="266" t="s">
        <v>647</v>
      </c>
      <c r="J186" s="266"/>
      <c r="K186" s="309"/>
    </row>
    <row r="187" ht="15" customHeight="1">
      <c r="B187" s="288"/>
      <c r="C187" s="266" t="s">
        <v>687</v>
      </c>
      <c r="D187" s="266"/>
      <c r="E187" s="266"/>
      <c r="F187" s="287" t="s">
        <v>613</v>
      </c>
      <c r="G187" s="266"/>
      <c r="H187" s="266" t="s">
        <v>688</v>
      </c>
      <c r="I187" s="266" t="s">
        <v>647</v>
      </c>
      <c r="J187" s="266"/>
      <c r="K187" s="309"/>
    </row>
    <row r="188" ht="15" customHeight="1">
      <c r="B188" s="288"/>
      <c r="C188" s="266" t="s">
        <v>676</v>
      </c>
      <c r="D188" s="266"/>
      <c r="E188" s="266"/>
      <c r="F188" s="287" t="s">
        <v>613</v>
      </c>
      <c r="G188" s="266"/>
      <c r="H188" s="266" t="s">
        <v>689</v>
      </c>
      <c r="I188" s="266" t="s">
        <v>647</v>
      </c>
      <c r="J188" s="266"/>
      <c r="K188" s="309"/>
    </row>
    <row r="189" ht="15" customHeight="1">
      <c r="B189" s="288"/>
      <c r="C189" s="266" t="s">
        <v>108</v>
      </c>
      <c r="D189" s="266"/>
      <c r="E189" s="266"/>
      <c r="F189" s="287" t="s">
        <v>619</v>
      </c>
      <c r="G189" s="266"/>
      <c r="H189" s="266" t="s">
        <v>690</v>
      </c>
      <c r="I189" s="266" t="s">
        <v>615</v>
      </c>
      <c r="J189" s="266">
        <v>50</v>
      </c>
      <c r="K189" s="309"/>
    </row>
    <row r="190" ht="15" customHeight="1">
      <c r="B190" s="288"/>
      <c r="C190" s="266" t="s">
        <v>691</v>
      </c>
      <c r="D190" s="266"/>
      <c r="E190" s="266"/>
      <c r="F190" s="287" t="s">
        <v>619</v>
      </c>
      <c r="G190" s="266"/>
      <c r="H190" s="266" t="s">
        <v>692</v>
      </c>
      <c r="I190" s="266" t="s">
        <v>693</v>
      </c>
      <c r="J190" s="266"/>
      <c r="K190" s="309"/>
    </row>
    <row r="191" ht="15" customHeight="1">
      <c r="B191" s="288"/>
      <c r="C191" s="266" t="s">
        <v>694</v>
      </c>
      <c r="D191" s="266"/>
      <c r="E191" s="266"/>
      <c r="F191" s="287" t="s">
        <v>619</v>
      </c>
      <c r="G191" s="266"/>
      <c r="H191" s="266" t="s">
        <v>695</v>
      </c>
      <c r="I191" s="266" t="s">
        <v>693</v>
      </c>
      <c r="J191" s="266"/>
      <c r="K191" s="309"/>
    </row>
    <row r="192" ht="15" customHeight="1">
      <c r="B192" s="288"/>
      <c r="C192" s="266" t="s">
        <v>696</v>
      </c>
      <c r="D192" s="266"/>
      <c r="E192" s="266"/>
      <c r="F192" s="287" t="s">
        <v>619</v>
      </c>
      <c r="G192" s="266"/>
      <c r="H192" s="266" t="s">
        <v>697</v>
      </c>
      <c r="I192" s="266" t="s">
        <v>693</v>
      </c>
      <c r="J192" s="266"/>
      <c r="K192" s="309"/>
    </row>
    <row r="193" ht="15" customHeight="1">
      <c r="B193" s="288"/>
      <c r="C193" s="321" t="s">
        <v>698</v>
      </c>
      <c r="D193" s="266"/>
      <c r="E193" s="266"/>
      <c r="F193" s="287" t="s">
        <v>619</v>
      </c>
      <c r="G193" s="266"/>
      <c r="H193" s="266" t="s">
        <v>699</v>
      </c>
      <c r="I193" s="266" t="s">
        <v>700</v>
      </c>
      <c r="J193" s="322" t="s">
        <v>701</v>
      </c>
      <c r="K193" s="309"/>
    </row>
    <row r="194" ht="15" customHeight="1">
      <c r="B194" s="288"/>
      <c r="C194" s="272" t="s">
        <v>42</v>
      </c>
      <c r="D194" s="266"/>
      <c r="E194" s="266"/>
      <c r="F194" s="287" t="s">
        <v>613</v>
      </c>
      <c r="G194" s="266"/>
      <c r="H194" s="262" t="s">
        <v>702</v>
      </c>
      <c r="I194" s="266" t="s">
        <v>703</v>
      </c>
      <c r="J194" s="266"/>
      <c r="K194" s="309"/>
    </row>
    <row r="195" ht="15" customHeight="1">
      <c r="B195" s="288"/>
      <c r="C195" s="272" t="s">
        <v>704</v>
      </c>
      <c r="D195" s="266"/>
      <c r="E195" s="266"/>
      <c r="F195" s="287" t="s">
        <v>613</v>
      </c>
      <c r="G195" s="266"/>
      <c r="H195" s="266" t="s">
        <v>705</v>
      </c>
      <c r="I195" s="266" t="s">
        <v>647</v>
      </c>
      <c r="J195" s="266"/>
      <c r="K195" s="309"/>
    </row>
    <row r="196" ht="15" customHeight="1">
      <c r="B196" s="288"/>
      <c r="C196" s="272" t="s">
        <v>706</v>
      </c>
      <c r="D196" s="266"/>
      <c r="E196" s="266"/>
      <c r="F196" s="287" t="s">
        <v>613</v>
      </c>
      <c r="G196" s="266"/>
      <c r="H196" s="266" t="s">
        <v>707</v>
      </c>
      <c r="I196" s="266" t="s">
        <v>647</v>
      </c>
      <c r="J196" s="266"/>
      <c r="K196" s="309"/>
    </row>
    <row r="197" ht="15" customHeight="1">
      <c r="B197" s="288"/>
      <c r="C197" s="272" t="s">
        <v>708</v>
      </c>
      <c r="D197" s="266"/>
      <c r="E197" s="266"/>
      <c r="F197" s="287" t="s">
        <v>619</v>
      </c>
      <c r="G197" s="266"/>
      <c r="H197" s="266" t="s">
        <v>709</v>
      </c>
      <c r="I197" s="266" t="s">
        <v>647</v>
      </c>
      <c r="J197" s="266"/>
      <c r="K197" s="309"/>
    </row>
    <row r="198" ht="15" customHeight="1">
      <c r="B198" s="315"/>
      <c r="C198" s="323"/>
      <c r="D198" s="297"/>
      <c r="E198" s="297"/>
      <c r="F198" s="297"/>
      <c r="G198" s="297"/>
      <c r="H198" s="297"/>
      <c r="I198" s="297"/>
      <c r="J198" s="297"/>
      <c r="K198" s="316"/>
    </row>
    <row r="199" ht="18.75" customHeight="1">
      <c r="B199" s="262"/>
      <c r="C199" s="266"/>
      <c r="D199" s="266"/>
      <c r="E199" s="266"/>
      <c r="F199" s="287"/>
      <c r="G199" s="266"/>
      <c r="H199" s="266"/>
      <c r="I199" s="266"/>
      <c r="J199" s="266"/>
      <c r="K199" s="262"/>
    </row>
    <row r="200" ht="18.75" customHeight="1">
      <c r="B200" s="273"/>
      <c r="C200" s="273"/>
      <c r="D200" s="273"/>
      <c r="E200" s="273"/>
      <c r="F200" s="273"/>
      <c r="G200" s="273"/>
      <c r="H200" s="273"/>
      <c r="I200" s="273"/>
      <c r="J200" s="273"/>
      <c r="K200" s="273"/>
    </row>
    <row r="201" ht="13.5">
      <c r="B201" s="252"/>
      <c r="C201" s="253"/>
      <c r="D201" s="253"/>
      <c r="E201" s="253"/>
      <c r="F201" s="253"/>
      <c r="G201" s="253"/>
      <c r="H201" s="253"/>
      <c r="I201" s="253"/>
      <c r="J201" s="253"/>
      <c r="K201" s="254"/>
    </row>
    <row r="202" ht="21" customHeight="1">
      <c r="B202" s="255"/>
      <c r="C202" s="256" t="s">
        <v>710</v>
      </c>
      <c r="D202" s="256"/>
      <c r="E202" s="256"/>
      <c r="F202" s="256"/>
      <c r="G202" s="256"/>
      <c r="H202" s="256"/>
      <c r="I202" s="256"/>
      <c r="J202" s="256"/>
      <c r="K202" s="257"/>
    </row>
    <row r="203" ht="25.5" customHeight="1">
      <c r="B203" s="255"/>
      <c r="C203" s="324" t="s">
        <v>711</v>
      </c>
      <c r="D203" s="324"/>
      <c r="E203" s="324"/>
      <c r="F203" s="324" t="s">
        <v>712</v>
      </c>
      <c r="G203" s="325"/>
      <c r="H203" s="324" t="s">
        <v>713</v>
      </c>
      <c r="I203" s="324"/>
      <c r="J203" s="324"/>
      <c r="K203" s="257"/>
    </row>
    <row r="204" ht="5.25" customHeight="1">
      <c r="B204" s="288"/>
      <c r="C204" s="285"/>
      <c r="D204" s="285"/>
      <c r="E204" s="285"/>
      <c r="F204" s="285"/>
      <c r="G204" s="266"/>
      <c r="H204" s="285"/>
      <c r="I204" s="285"/>
      <c r="J204" s="285"/>
      <c r="K204" s="309"/>
    </row>
    <row r="205" ht="15" customHeight="1">
      <c r="B205" s="288"/>
      <c r="C205" s="266" t="s">
        <v>703</v>
      </c>
      <c r="D205" s="266"/>
      <c r="E205" s="266"/>
      <c r="F205" s="287" t="s">
        <v>43</v>
      </c>
      <c r="G205" s="266"/>
      <c r="H205" s="266" t="s">
        <v>714</v>
      </c>
      <c r="I205" s="266"/>
      <c r="J205" s="266"/>
      <c r="K205" s="309"/>
    </row>
    <row r="206" ht="15" customHeight="1">
      <c r="B206" s="288"/>
      <c r="C206" s="294"/>
      <c r="D206" s="266"/>
      <c r="E206" s="266"/>
      <c r="F206" s="287" t="s">
        <v>44</v>
      </c>
      <c r="G206" s="266"/>
      <c r="H206" s="266" t="s">
        <v>715</v>
      </c>
      <c r="I206" s="266"/>
      <c r="J206" s="266"/>
      <c r="K206" s="309"/>
    </row>
    <row r="207" ht="15" customHeight="1">
      <c r="B207" s="288"/>
      <c r="C207" s="294"/>
      <c r="D207" s="266"/>
      <c r="E207" s="266"/>
      <c r="F207" s="287" t="s">
        <v>47</v>
      </c>
      <c r="G207" s="266"/>
      <c r="H207" s="266" t="s">
        <v>716</v>
      </c>
      <c r="I207" s="266"/>
      <c r="J207" s="266"/>
      <c r="K207" s="309"/>
    </row>
    <row r="208" ht="15" customHeight="1">
      <c r="B208" s="288"/>
      <c r="C208" s="266"/>
      <c r="D208" s="266"/>
      <c r="E208" s="266"/>
      <c r="F208" s="287" t="s">
        <v>45</v>
      </c>
      <c r="G208" s="266"/>
      <c r="H208" s="266" t="s">
        <v>717</v>
      </c>
      <c r="I208" s="266"/>
      <c r="J208" s="266"/>
      <c r="K208" s="309"/>
    </row>
    <row r="209" ht="15" customHeight="1">
      <c r="B209" s="288"/>
      <c r="C209" s="266"/>
      <c r="D209" s="266"/>
      <c r="E209" s="266"/>
      <c r="F209" s="287" t="s">
        <v>46</v>
      </c>
      <c r="G209" s="266"/>
      <c r="H209" s="266" t="s">
        <v>718</v>
      </c>
      <c r="I209" s="266"/>
      <c r="J209" s="266"/>
      <c r="K209" s="309"/>
    </row>
    <row r="210" ht="15" customHeight="1">
      <c r="B210" s="288"/>
      <c r="C210" s="266"/>
      <c r="D210" s="266"/>
      <c r="E210" s="266"/>
      <c r="F210" s="287"/>
      <c r="G210" s="266"/>
      <c r="H210" s="266"/>
      <c r="I210" s="266"/>
      <c r="J210" s="266"/>
      <c r="K210" s="309"/>
    </row>
    <row r="211" ht="15" customHeight="1">
      <c r="B211" s="288"/>
      <c r="C211" s="266" t="s">
        <v>659</v>
      </c>
      <c r="D211" s="266"/>
      <c r="E211" s="266"/>
      <c r="F211" s="287" t="s">
        <v>79</v>
      </c>
      <c r="G211" s="266"/>
      <c r="H211" s="266" t="s">
        <v>719</v>
      </c>
      <c r="I211" s="266"/>
      <c r="J211" s="266"/>
      <c r="K211" s="309"/>
    </row>
    <row r="212" ht="15" customHeight="1">
      <c r="B212" s="288"/>
      <c r="C212" s="294"/>
      <c r="D212" s="266"/>
      <c r="E212" s="266"/>
      <c r="F212" s="287" t="s">
        <v>556</v>
      </c>
      <c r="G212" s="266"/>
      <c r="H212" s="266" t="s">
        <v>557</v>
      </c>
      <c r="I212" s="266"/>
      <c r="J212" s="266"/>
      <c r="K212" s="309"/>
    </row>
    <row r="213" ht="15" customHeight="1">
      <c r="B213" s="288"/>
      <c r="C213" s="266"/>
      <c r="D213" s="266"/>
      <c r="E213" s="266"/>
      <c r="F213" s="287" t="s">
        <v>554</v>
      </c>
      <c r="G213" s="266"/>
      <c r="H213" s="266" t="s">
        <v>720</v>
      </c>
      <c r="I213" s="266"/>
      <c r="J213" s="266"/>
      <c r="K213" s="309"/>
    </row>
    <row r="214" ht="15" customHeight="1">
      <c r="B214" s="326"/>
      <c r="C214" s="294"/>
      <c r="D214" s="294"/>
      <c r="E214" s="294"/>
      <c r="F214" s="287" t="s">
        <v>558</v>
      </c>
      <c r="G214" s="272"/>
      <c r="H214" s="313" t="s">
        <v>78</v>
      </c>
      <c r="I214" s="313"/>
      <c r="J214" s="313"/>
      <c r="K214" s="327"/>
    </row>
    <row r="215" ht="15" customHeight="1">
      <c r="B215" s="326"/>
      <c r="C215" s="294"/>
      <c r="D215" s="294"/>
      <c r="E215" s="294"/>
      <c r="F215" s="287" t="s">
        <v>559</v>
      </c>
      <c r="G215" s="272"/>
      <c r="H215" s="313" t="s">
        <v>721</v>
      </c>
      <c r="I215" s="313"/>
      <c r="J215" s="313"/>
      <c r="K215" s="327"/>
    </row>
    <row r="216" ht="15" customHeight="1">
      <c r="B216" s="326"/>
      <c r="C216" s="294"/>
      <c r="D216" s="294"/>
      <c r="E216" s="294"/>
      <c r="F216" s="328"/>
      <c r="G216" s="272"/>
      <c r="H216" s="329"/>
      <c r="I216" s="329"/>
      <c r="J216" s="329"/>
      <c r="K216" s="327"/>
    </row>
    <row r="217" ht="15" customHeight="1">
      <c r="B217" s="326"/>
      <c r="C217" s="266" t="s">
        <v>683</v>
      </c>
      <c r="D217" s="294"/>
      <c r="E217" s="294"/>
      <c r="F217" s="287">
        <v>1</v>
      </c>
      <c r="G217" s="272"/>
      <c r="H217" s="313" t="s">
        <v>722</v>
      </c>
      <c r="I217" s="313"/>
      <c r="J217" s="313"/>
      <c r="K217" s="327"/>
    </row>
    <row r="218" ht="15" customHeight="1">
      <c r="B218" s="326"/>
      <c r="C218" s="294"/>
      <c r="D218" s="294"/>
      <c r="E218" s="294"/>
      <c r="F218" s="287">
        <v>2</v>
      </c>
      <c r="G218" s="272"/>
      <c r="H218" s="313" t="s">
        <v>723</v>
      </c>
      <c r="I218" s="313"/>
      <c r="J218" s="313"/>
      <c r="K218" s="327"/>
    </row>
    <row r="219" ht="15" customHeight="1">
      <c r="B219" s="326"/>
      <c r="C219" s="294"/>
      <c r="D219" s="294"/>
      <c r="E219" s="294"/>
      <c r="F219" s="287">
        <v>3</v>
      </c>
      <c r="G219" s="272"/>
      <c r="H219" s="313" t="s">
        <v>724</v>
      </c>
      <c r="I219" s="313"/>
      <c r="J219" s="313"/>
      <c r="K219" s="327"/>
    </row>
    <row r="220" ht="15" customHeight="1">
      <c r="B220" s="326"/>
      <c r="C220" s="294"/>
      <c r="D220" s="294"/>
      <c r="E220" s="294"/>
      <c r="F220" s="287">
        <v>4</v>
      </c>
      <c r="G220" s="272"/>
      <c r="H220" s="313" t="s">
        <v>725</v>
      </c>
      <c r="I220" s="313"/>
      <c r="J220" s="313"/>
      <c r="K220" s="327"/>
    </row>
    <row r="221" ht="12.75" customHeight="1">
      <c r="B221" s="330"/>
      <c r="C221" s="331"/>
      <c r="D221" s="331"/>
      <c r="E221" s="331"/>
      <c r="F221" s="331"/>
      <c r="G221" s="331"/>
      <c r="H221" s="331"/>
      <c r="I221" s="331"/>
      <c r="J221" s="331"/>
      <c r="K221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Vnenk</dc:creator>
  <cp:lastModifiedBy>Pavel Vnenk</cp:lastModifiedBy>
  <dcterms:created xsi:type="dcterms:W3CDTF">2018-06-04T15:07:25Z</dcterms:created>
  <dcterms:modified xsi:type="dcterms:W3CDTF">2018-06-04T15:07:29Z</dcterms:modified>
</cp:coreProperties>
</file>